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6510" firstSheet="13" activeTab="13"/>
  </bookViews>
  <sheets>
    <sheet name="no vay NHPT 2010" sheetId="1" state="hidden" r:id="rId1"/>
    <sheet name="no vay NHPT 2011" sheetId="2" state="hidden" r:id="rId2"/>
    <sheet name="no vay NHPT 2012" sheetId="3" state="hidden" r:id="rId3"/>
    <sheet name="no vay NHPT 2013" sheetId="4" state="hidden" r:id="rId4"/>
    <sheet name="BC NO VAY TU 2012 DEN 2015" sheetId="5" state="hidden" r:id="rId5"/>
    <sheet name="BC TINH HINH NS DIA PHUONG" sheetId="6" state="hidden" r:id="rId6"/>
    <sheet name="bc no vay NHPT 2016" sheetId="7" state="hidden" r:id="rId7"/>
    <sheet name="bc no vay NHPT 2018" sheetId="8" state="hidden" r:id="rId8"/>
    <sheet name="dt UBND bc no vay NHPT 2018" sheetId="9" state="hidden" r:id="rId9"/>
    <sheet name="STC PHU LUC SO II" sheetId="10" state="hidden" r:id="rId10"/>
    <sheet name="STC PHU LUC SO III" sheetId="11" state="hidden" r:id="rId11"/>
    <sheet name="DT UBND PHU LUC SO II " sheetId="12" state="hidden" r:id="rId12"/>
    <sheet name="DT UBND PHU LUC SO III" sheetId="13" state="hidden" r:id="rId13"/>
    <sheet name="STC PHU LUC SO II 2019" sheetId="14" r:id="rId14"/>
    <sheet name="Sheet1" sheetId="15" state="hidden" r:id="rId15"/>
  </sheets>
  <definedNames>
    <definedName name="Gt">#REF!</definedName>
    <definedName name="_xlnm.Print_Area" localSheetId="6">'bc no vay NHPT 2016'!#REF!</definedName>
    <definedName name="_xlnm.Print_Area" localSheetId="7">'bc no vay NHPT 2018'!#REF!</definedName>
    <definedName name="_xlnm.Print_Area" localSheetId="8">'dt UBND bc no vay NHPT 2018'!#REF!</definedName>
    <definedName name="_xlnm.Print_Area" localSheetId="11">'DT UBND PHU LUC SO II '!#REF!</definedName>
    <definedName name="_xlnm.Print_Area" localSheetId="12">'DT UBND PHU LUC SO III'!#REF!</definedName>
    <definedName name="_xlnm.Print_Area" localSheetId="0">'no vay NHPT 2010'!#REF!</definedName>
    <definedName name="_xlnm.Print_Area" localSheetId="1">'no vay NHPT 2011'!#REF!</definedName>
    <definedName name="_xlnm.Print_Area" localSheetId="2">'no vay NHPT 2012'!#REF!</definedName>
    <definedName name="_xlnm.Print_Area" localSheetId="3">'no vay NHPT 2013'!#REF!</definedName>
    <definedName name="_xlnm.Print_Area" localSheetId="9">'STC PHU LUC SO II'!#REF!</definedName>
    <definedName name="_xlnm.Print_Area" localSheetId="13">'STC PHU LUC SO II 2019'!#REF!</definedName>
    <definedName name="_xlnm.Print_Area" localSheetId="10">'STC PHU LUC SO III'!#REF!</definedName>
  </definedNames>
  <calcPr fullCalcOnLoad="1"/>
</workbook>
</file>

<file path=xl/comments3.xml><?xml version="1.0" encoding="utf-8"?>
<comments xmlns="http://schemas.openxmlformats.org/spreadsheetml/2006/main">
  <authors>
    <author>Windows User</author>
  </authors>
  <commentList>
    <comment ref="A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<sst xmlns="http://schemas.openxmlformats.org/spreadsheetml/2006/main" count="639" uniqueCount="143">
  <si>
    <t>Gốc</t>
  </si>
  <si>
    <t>Trả nợ</t>
  </si>
  <si>
    <t>Dư nợ đầu kỳ</t>
  </si>
  <si>
    <t>UBND TỈNH ĐỒNG THÁP</t>
  </si>
  <si>
    <t>SỞ TÀI CHÍNH</t>
  </si>
  <si>
    <t>(Kèm theo công văn số               /STC-QLNS ngày          tháng        năm 2015 của Sở Tài chính tỉnh Đồng Tháp)</t>
  </si>
  <si>
    <t>TT</t>
  </si>
  <si>
    <t>I</t>
  </si>
  <si>
    <t>Vay kiên cố hoá kênh mương, giao thông nông thôn</t>
  </si>
  <si>
    <t xml:space="preserve">Vay đầu tư cụm tuyến dân cư vùng lũ đồng bằng sông Cửu Long </t>
  </si>
  <si>
    <t>II</t>
  </si>
  <si>
    <t>Vay Ngân hàng thương mại</t>
  </si>
  <si>
    <t>III</t>
  </si>
  <si>
    <t>IV</t>
  </si>
  <si>
    <t>V</t>
  </si>
  <si>
    <t>VI</t>
  </si>
  <si>
    <t>VII</t>
  </si>
  <si>
    <t>BÁO CÁO TÌNH HÌNH VAY VÀ TRẢ NỢ</t>
  </si>
  <si>
    <t>Năm: 2010</t>
  </si>
  <si>
    <t>II. Tình hình vay và trả nợ của ngân sách cáp tỉnh</t>
  </si>
  <si>
    <t>Nội dung</t>
  </si>
  <si>
    <t>Vay trong kỳ</t>
  </si>
  <si>
    <t>Lãi/phí</t>
  </si>
  <si>
    <t>Tổng</t>
  </si>
  <si>
    <t>Dư nợ cuối kỳ</t>
  </si>
  <si>
    <t xml:space="preserve"> Vay phát hành trái phiếu chính quyền địa phương</t>
  </si>
  <si>
    <t>Vay cho các dự án thuộc nhiệm vụ chi của ngân sách địa phương</t>
  </si>
  <si>
    <t>Vay cho các dự án có khả năng hoàn vốn</t>
  </si>
  <si>
    <t>Tạm ứng tồn ngân Kho bạc nhà nước</t>
  </si>
  <si>
    <t>Tạm ứng cho các dự án thuộc nhiệm vụ chi của ngân sách địa phương</t>
  </si>
  <si>
    <t>Tạm ứng cho các dự án có khả năng hoàn vốn</t>
  </si>
  <si>
    <t>Vay Ngân hàng phát triển</t>
  </si>
  <si>
    <t>Vay khác (nêu chi tiết dự án)</t>
  </si>
  <si>
    <t>Vay đầu tư cho các dự án thuộc nhiệm vụ chi của ngân sách địa phương</t>
  </si>
  <si>
    <t>Vay đầu tư cho các dự án có khả năng hoàn vốn</t>
  </si>
  <si>
    <t>Vay khác (nếu có)</t>
  </si>
  <si>
    <t>Vay lại vốn vay nước ngoài (Chi tiết từng dự án vay)</t>
  </si>
  <si>
    <t>Vay khác (Chi tiết theo các nguồn và dự án vay)</t>
  </si>
  <si>
    <t>Đơn vị tính: Tỷ đồng</t>
  </si>
  <si>
    <t xml:space="preserve">       + Vay giai đoạn 1</t>
  </si>
  <si>
    <t xml:space="preserve">      + Vay giai đoạn 2</t>
  </si>
  <si>
    <t>STT</t>
  </si>
  <si>
    <t>I. Tổng mức đầu tư xây dựng cơ bản</t>
  </si>
  <si>
    <t>Năm: 2011</t>
  </si>
  <si>
    <t>- Tổng vốn đầu tư xây dựng cơ bản trong nước của ngân sách cấp tỉnh năm 2012: 1.353,5 tỷ đồng.</t>
  </si>
  <si>
    <t>Năm: 2012</t>
  </si>
  <si>
    <t>- Tổng vốn đầu tư xây dựng cơ bản trong nước của ngân sách địa phương năm 2013:  2.218,8 tỷ đồng.</t>
  </si>
  <si>
    <t>- Tổng vốn đầu tư xây dựng cơ bản trong nước của ngân sách cấp tỉnh năm 2013: 1.213,8 tỷ đồng.</t>
  </si>
  <si>
    <t>Năm: 2013</t>
  </si>
  <si>
    <t>- Tổng vốn đầu tư xây dựng cơ bản trong nước của ngân sách địa phương năm 2012: 2.366,6 tỷ đồng.</t>
  </si>
  <si>
    <t>- Tổng vốn đầu tư xây dựng cơ bản trong nước của ngân sách cấp tỉnh năm 2011: 1.273,3  tỷ đồng.</t>
  </si>
  <si>
    <t>- Tổng vốn đầu tư xây dựng cơ bản trong nước của ngân sách địa phương năm 2011: 2.175,5  tỷ đồng.</t>
  </si>
  <si>
    <t>- Tổng vốn đầu tư xây dựng cơ bản trong nước của ngân sách cấp tỉnh năm 2010: 680,1   tỷ đồng.</t>
  </si>
  <si>
    <t>- Tổng vốn đầu tư xây dựng cơ bản trong nước của ngân sách địa phương năm 2010: 1.850,9   tỷ đồng.</t>
  </si>
  <si>
    <t>CỦA TỈNH ĐỒNG THÁP</t>
  </si>
  <si>
    <t>(Kèm theo công văn số               /STC-QLNS ngày          tháng        năm 2016 của Sở Tài chính tỉnh Đồng Tháp)</t>
  </si>
  <si>
    <t>Vay Ngân hàng phát triển (không tính vay lại)</t>
  </si>
  <si>
    <t>Vay lại vốn vay nước ngoài của CP</t>
  </si>
  <si>
    <t xml:space="preserve">Vay khác </t>
  </si>
  <si>
    <t>Năm 2012</t>
  </si>
  <si>
    <t>Rút vốn</t>
  </si>
  <si>
    <t>Lãi</t>
  </si>
  <si>
    <t>Năm 2013</t>
  </si>
  <si>
    <t>Năm 2014</t>
  </si>
  <si>
    <t>Năm 2015</t>
  </si>
  <si>
    <t>1.1</t>
  </si>
  <si>
    <t>1.2</t>
  </si>
  <si>
    <t>Các khoản nợ của Địa phương theo nguồn vay</t>
  </si>
  <si>
    <t>BẢNG 1:  TÌNH HÌNH NỢ CỦA CHÍNH QUYỀN ĐỊA PHƯƠNG</t>
  </si>
  <si>
    <t>BẢNG 3:  TÌNH HÌNH NGÂN SÁCH ĐỊA PHƯƠNG</t>
  </si>
  <si>
    <t>Chỉ tiêu</t>
  </si>
  <si>
    <t>Tổng thu NSNN trên địa bàn</t>
  </si>
  <si>
    <t>Thu ngân sách địa phương hưởng theo phân cấp</t>
  </si>
  <si>
    <t>Tỉ lệ Nợ ĐP (gồm tất cả các khoản ở biểu 1)/Thu NSĐP hưởng theo phân cấp</t>
  </si>
  <si>
    <t>BÁO CÁO TÌNH HÌNH VAY VÀ TRẢ NỢ CỦA TỈNH ĐỒNG THÁP NĂM 2016</t>
  </si>
  <si>
    <t>Dư nợ năm (31/12/2015)</t>
  </si>
  <si>
    <t>Vay trong năm</t>
  </si>
  <si>
    <t>Trả nợ trong năm</t>
  </si>
  <si>
    <t>Dư nợ cuối năm (31/12/2016)</t>
  </si>
  <si>
    <t>a</t>
  </si>
  <si>
    <t>b</t>
  </si>
  <si>
    <t>6=1+2-3</t>
  </si>
  <si>
    <t>Đầu tư các dự án thuộc nhiệm vụ chi của ngân sách địa phương</t>
  </si>
  <si>
    <t>Đầu tư các dự án có khả năng hoàn vốn</t>
  </si>
  <si>
    <t>Đầu tư kiên cố hoá kênh mương, giao thông nông thôn</t>
  </si>
  <si>
    <t>Đơn vị: Triệu đồng</t>
  </si>
  <si>
    <t>Đầu tư cho các dự án thuộc nhiệm vụ chi của ngân sách địa phương</t>
  </si>
  <si>
    <t>Đầu tư cho các dự án có khả năng hoàn vốn</t>
  </si>
  <si>
    <t>(Kèm theo công văn số      1806 /STC-QLNS ngày    01      tháng  8  năm 2017 của Sở Tài chính tỉnh Đồng Tháp)</t>
  </si>
  <si>
    <t>A</t>
  </si>
  <si>
    <t>B</t>
  </si>
  <si>
    <t>THỰC HIỆN VAY VÀ TRẢ NỢ CỦA TỈNH ĐỒNG THÁP</t>
  </si>
  <si>
    <t>Thự hiện ký vay trong kỳ</t>
  </si>
  <si>
    <t xml:space="preserve">Dư nợ đầu kỳ </t>
  </si>
  <si>
    <t>Rút vốn trong kỳ</t>
  </si>
  <si>
    <t>Lãi + Phí</t>
  </si>
  <si>
    <t>Đầu kỳ</t>
  </si>
  <si>
    <t>Cuối kỳ</t>
  </si>
  <si>
    <t>Tỷ lệ dư nợ vay so với thu ngân sách địa phương được hưởng theo phân cấp (%) (**)</t>
  </si>
  <si>
    <t>Biểu số 2.01</t>
  </si>
  <si>
    <t>Đơn vị tính: Triệu đồng</t>
  </si>
  <si>
    <t>Tỷ lệ dư nợ chính quyền địa phương  vay so với thu ngân sách địa phương được hưởng theo phân cấp (%) (**)</t>
  </si>
  <si>
    <t>Thực hiện 2011-2015</t>
  </si>
  <si>
    <t>Đơn vị tính</t>
  </si>
  <si>
    <t>TH 2016</t>
  </si>
  <si>
    <t>TH 2017</t>
  </si>
  <si>
    <t>Ước TH 6 tháng/2018</t>
  </si>
  <si>
    <t>Ước TH 2018</t>
  </si>
  <si>
    <t>Ước TH giai đoạn 2016-2018</t>
  </si>
  <si>
    <t>KH 2019</t>
  </si>
  <si>
    <t>Mục tiêu KH 2016-2020</t>
  </si>
  <si>
    <t>%</t>
  </si>
  <si>
    <t>Dư nợ vay</t>
  </si>
  <si>
    <t>Số thu  ngân sách địa phương được hưởng theo phân cấp</t>
  </si>
  <si>
    <t>kế hoạch trả nợ</t>
  </si>
  <si>
    <t>Tổng từ 2011 đến 2015</t>
  </si>
  <si>
    <t>Kỳ báo cáo: 6 tháng đầu năm 2018</t>
  </si>
  <si>
    <t>Dư nợ cuối kỳ (30/6/2018)</t>
  </si>
  <si>
    <t>ỦY BAN NHÂN DÂN</t>
  </si>
  <si>
    <t>TỈNH ĐỒNG THÁP</t>
  </si>
  <si>
    <t>(Kèm theo Công văn số           /UBND-KTTH ngày           /           /2018 của Ủy ban nhân dân tỉnh Đồng Tháp)</t>
  </si>
  <si>
    <t>(Kèm theo công văn số    106 /STC-QLNS ngày   05 tháng  7 năm 2018 của Sở Tài chính tỉnh Đồng Tháp)</t>
  </si>
  <si>
    <t>PHỤ LỤC II</t>
  </si>
  <si>
    <t xml:space="preserve">BÁO CÁO TÌNH HÌNH VAY VÀ TRẢ NỢ CỦA CHÍNH QUYỀN ĐỊA PHƯƠNG </t>
  </si>
  <si>
    <t>06 THÁNG ĐẦU NĂM 2018</t>
  </si>
  <si>
    <t xml:space="preserve">Dư nợ đầu kỳ (ngày 01 tháng 01) </t>
  </si>
  <si>
    <t>Tạm ứng ngân quỹ nhà nước</t>
  </si>
  <si>
    <t>Vay các tổ chức tài chính, tín dụng</t>
  </si>
  <si>
    <t>Vay Ngân hàng phát triển Việt Nam (1)</t>
  </si>
  <si>
    <t>Vay các tổ chức tài chính, tín dụng (2)</t>
  </si>
  <si>
    <t>Vay lại vốn vay nước ngoài (3)</t>
  </si>
  <si>
    <t>Dự án A</t>
  </si>
  <si>
    <t>Dự Án B</t>
  </si>
  <si>
    <t>….</t>
  </si>
  <si>
    <t>Vay các tổ chức khác (2)</t>
  </si>
  <si>
    <t>NĂM 2018</t>
  </si>
  <si>
    <t>PHỤ LỤC III</t>
  </si>
  <si>
    <t>Dư nợ cuối kỳ (31/12/2018)</t>
  </si>
  <si>
    <t>(Kèm theo Công văn số           /UBND-KT ngày           /           /2019 của Ủy ban nhân dân tỉnh Đồng Tháp)</t>
  </si>
  <si>
    <t>Tổng số</t>
  </si>
  <si>
    <t>(Kèm theo công văn số 330/STC-QLNS ngày   14 tháng    02 năm 2019 của Sở Tài chính tỉnh Đồng Tháp)</t>
  </si>
  <si>
    <t>06 THÁNG ĐẦU NĂM 2019</t>
  </si>
  <si>
    <t>(Kèm theo công văn số   325/STC-QLNS ngày    20    tháng    02  năm 2020 của Sở Tài chính tỉnh Đồng Tháp)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</si>
</sst>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</numFmts>
  <fonts count="71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8"/>
      <name val="Times New Roman"/>
      <family val="1"/>
    </font>
    <font>
      <i/>
      <sz val="12"/>
      <color indexed="48"/>
      <name val="Times New Roman"/>
      <family val="1"/>
    </font>
    <font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333FF"/>
      <name val="Times New Roman"/>
      <family val="1"/>
    </font>
    <font>
      <i/>
      <sz val="12"/>
      <color rgb="FF3333FF"/>
      <name val="Times New Roman"/>
      <family val="1"/>
    </font>
    <font>
      <sz val="12"/>
      <color rgb="FF3333FF"/>
      <name val="Times New Roman"/>
      <family val="1"/>
    </font>
    <font>
      <b/>
      <i/>
      <sz val="12"/>
      <color rgb="FF3333FF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3333FF"/>
      <name val="Times New Roman"/>
      <family val="1"/>
    </font>
    <font>
      <b/>
      <sz val="8"/>
      <name val=".Vn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176" fontId="62" fillId="0" borderId="10" xfId="0" applyNumberFormat="1" applyFont="1" applyFill="1" applyBorder="1" applyAlignment="1">
      <alignment vertical="center" wrapText="1"/>
    </xf>
    <xf numFmtId="0" fontId="63" fillId="0" borderId="10" xfId="0" applyFont="1" applyFill="1" applyBorder="1" applyAlignment="1" quotePrefix="1">
      <alignment horizontal="justify" vertical="center" wrapText="1"/>
    </xf>
    <xf numFmtId="176" fontId="6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64" fillId="0" borderId="10" xfId="0" applyNumberFormat="1" applyFont="1" applyFill="1" applyBorder="1" applyAlignment="1">
      <alignment vertical="center" wrapText="1"/>
    </xf>
    <xf numFmtId="0" fontId="64" fillId="0" borderId="10" xfId="0" applyFont="1" applyFill="1" applyBorder="1" applyAlignment="1" quotePrefix="1">
      <alignment horizontal="justify" vertical="center" wrapText="1"/>
    </xf>
    <xf numFmtId="0" fontId="64" fillId="0" borderId="11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176" fontId="62" fillId="0" borderId="13" xfId="0" applyNumberFormat="1" applyFont="1" applyFill="1" applyBorder="1" applyAlignment="1">
      <alignment vertical="center" wrapText="1"/>
    </xf>
    <xf numFmtId="0" fontId="63" fillId="0" borderId="11" xfId="0" applyFont="1" applyFill="1" applyBorder="1" applyAlignment="1" quotePrefix="1">
      <alignment horizontal="center" vertical="center" wrapText="1"/>
    </xf>
    <xf numFmtId="176" fontId="6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3" fontId="62" fillId="0" borderId="13" xfId="0" applyNumberFormat="1" applyFont="1" applyFill="1" applyBorder="1" applyAlignment="1">
      <alignment vertical="center" wrapText="1"/>
    </xf>
    <xf numFmtId="0" fontId="62" fillId="0" borderId="14" xfId="0" applyFont="1" applyFill="1" applyBorder="1" applyAlignment="1" quotePrefix="1">
      <alignment horizontal="center" vertical="center" wrapText="1"/>
    </xf>
    <xf numFmtId="0" fontId="62" fillId="0" borderId="15" xfId="0" applyFont="1" applyFill="1" applyBorder="1" applyAlignment="1" quotePrefix="1">
      <alignment horizontal="justify" vertical="center" wrapText="1"/>
    </xf>
    <xf numFmtId="3" fontId="62" fillId="0" borderId="15" xfId="0" applyNumberFormat="1" applyFont="1" applyFill="1" applyBorder="1" applyAlignment="1">
      <alignment vertical="center" wrapText="1"/>
    </xf>
    <xf numFmtId="3" fontId="62" fillId="0" borderId="16" xfId="0" applyNumberFormat="1" applyFont="1" applyFill="1" applyBorder="1" applyAlignment="1">
      <alignment vertical="center" wrapText="1"/>
    </xf>
    <xf numFmtId="0" fontId="64" fillId="0" borderId="17" xfId="0" applyFont="1" applyFill="1" applyBorder="1" applyAlignment="1" quotePrefix="1">
      <alignment horizontal="justify" vertical="center" wrapText="1"/>
    </xf>
    <xf numFmtId="0" fontId="64" fillId="0" borderId="18" xfId="0" applyFont="1" applyFill="1" applyBorder="1" applyAlignment="1" quotePrefix="1">
      <alignment horizontal="center" vertical="center" wrapText="1"/>
    </xf>
    <xf numFmtId="0" fontId="64" fillId="0" borderId="19" xfId="0" applyFont="1" applyFill="1" applyBorder="1" applyAlignment="1" quotePrefix="1">
      <alignment horizontal="justify" vertical="center" wrapText="1"/>
    </xf>
    <xf numFmtId="3" fontId="64" fillId="0" borderId="20" xfId="0" applyNumberFormat="1" applyFont="1" applyFill="1" applyBorder="1" applyAlignment="1">
      <alignment vertical="center" wrapText="1"/>
    </xf>
    <xf numFmtId="3" fontId="64" fillId="0" borderId="21" xfId="0" applyNumberFormat="1" applyFont="1" applyFill="1" applyBorder="1" applyAlignment="1">
      <alignment vertical="center" wrapText="1"/>
    </xf>
    <xf numFmtId="0" fontId="62" fillId="0" borderId="22" xfId="0" applyFont="1" applyFill="1" applyBorder="1" applyAlignment="1" quotePrefix="1">
      <alignment horizontal="center" vertical="center" wrapText="1"/>
    </xf>
    <xf numFmtId="0" fontId="62" fillId="0" borderId="23" xfId="0" applyFont="1" applyFill="1" applyBorder="1" applyAlignment="1" quotePrefix="1">
      <alignment horizontal="justify" vertical="center" wrapText="1"/>
    </xf>
    <xf numFmtId="3" fontId="62" fillId="0" borderId="23" xfId="0" applyNumberFormat="1" applyFont="1" applyFill="1" applyBorder="1" applyAlignment="1">
      <alignment vertical="center" wrapText="1"/>
    </xf>
    <xf numFmtId="3" fontId="62" fillId="0" borderId="24" xfId="0" applyNumberFormat="1" applyFont="1" applyFill="1" applyBorder="1" applyAlignment="1">
      <alignment vertical="center" wrapText="1"/>
    </xf>
    <xf numFmtId="0" fontId="62" fillId="0" borderId="25" xfId="0" applyFont="1" applyFill="1" applyBorder="1" applyAlignment="1" quotePrefix="1">
      <alignment horizontal="center" vertical="center" wrapText="1"/>
    </xf>
    <xf numFmtId="0" fontId="62" fillId="0" borderId="26" xfId="0" applyFont="1" applyFill="1" applyBorder="1" applyAlignment="1" quotePrefix="1">
      <alignment horizontal="justify" vertical="center" wrapText="1"/>
    </xf>
    <xf numFmtId="0" fontId="3" fillId="0" borderId="27" xfId="0" applyFont="1" applyFill="1" applyBorder="1" applyAlignment="1" quotePrefix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176" fontId="3" fillId="0" borderId="27" xfId="0" applyNumberFormat="1" applyFont="1" applyFill="1" applyBorder="1" applyAlignment="1">
      <alignment vertical="center" wrapText="1"/>
    </xf>
    <xf numFmtId="176" fontId="64" fillId="0" borderId="12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 quotePrefix="1">
      <alignment horizontal="justify" vertical="center" wrapText="1"/>
    </xf>
    <xf numFmtId="176" fontId="63" fillId="0" borderId="12" xfId="0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 quotePrefix="1">
      <alignment horizontal="justify" vertical="center" wrapText="1"/>
    </xf>
    <xf numFmtId="3" fontId="62" fillId="0" borderId="10" xfId="0" applyNumberFormat="1" applyFont="1" applyFill="1" applyBorder="1" applyAlignment="1">
      <alignment vertical="center" wrapText="1"/>
    </xf>
    <xf numFmtId="3" fontId="64" fillId="0" borderId="12" xfId="0" applyNumberFormat="1" applyFont="1" applyFill="1" applyBorder="1" applyAlignment="1">
      <alignment vertical="center" wrapText="1"/>
    </xf>
    <xf numFmtId="3" fontId="64" fillId="0" borderId="13" xfId="0" applyNumberFormat="1" applyFont="1" applyFill="1" applyBorder="1" applyAlignment="1">
      <alignment vertical="center" wrapText="1"/>
    </xf>
    <xf numFmtId="3" fontId="64" fillId="0" borderId="28" xfId="0" applyNumberFormat="1" applyFont="1" applyFill="1" applyBorder="1" applyAlignment="1">
      <alignment vertical="center" wrapText="1"/>
    </xf>
    <xf numFmtId="0" fontId="63" fillId="0" borderId="18" xfId="0" applyFont="1" applyFill="1" applyBorder="1" applyAlignment="1" quotePrefix="1">
      <alignment horizontal="center" vertical="center" wrapText="1"/>
    </xf>
    <xf numFmtId="0" fontId="63" fillId="0" borderId="19" xfId="0" applyFont="1" applyFill="1" applyBorder="1" applyAlignment="1" quotePrefix="1">
      <alignment horizontal="justify" vertical="center" wrapText="1"/>
    </xf>
    <xf numFmtId="0" fontId="64" fillId="0" borderId="29" xfId="0" applyFont="1" applyFill="1" applyBorder="1" applyAlignment="1" quotePrefix="1">
      <alignment horizontal="center" vertical="center" wrapText="1"/>
    </xf>
    <xf numFmtId="0" fontId="64" fillId="0" borderId="13" xfId="0" applyFont="1" applyFill="1" applyBorder="1" applyAlignment="1" quotePrefix="1">
      <alignment horizontal="justify" vertical="center" wrapText="1"/>
    </xf>
    <xf numFmtId="176" fontId="64" fillId="0" borderId="13" xfId="0" applyNumberFormat="1" applyFont="1" applyFill="1" applyBorder="1" applyAlignment="1">
      <alignment vertical="center" wrapText="1"/>
    </xf>
    <xf numFmtId="176" fontId="64" fillId="0" borderId="28" xfId="0" applyNumberFormat="1" applyFont="1" applyFill="1" applyBorder="1" applyAlignment="1">
      <alignment vertical="center" wrapText="1"/>
    </xf>
    <xf numFmtId="176" fontId="62" fillId="0" borderId="23" xfId="0" applyNumberFormat="1" applyFont="1" applyFill="1" applyBorder="1" applyAlignment="1">
      <alignment vertical="center" wrapText="1"/>
    </xf>
    <xf numFmtId="176" fontId="62" fillId="0" borderId="24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3" fillId="0" borderId="22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 quotePrefix="1">
      <alignment horizontal="justify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 quotePrefix="1">
      <alignment horizontal="center" vertical="center" wrapText="1"/>
    </xf>
    <xf numFmtId="0" fontId="3" fillId="0" borderId="26" xfId="0" applyFont="1" applyFill="1" applyBorder="1" applyAlignment="1" quotePrefix="1">
      <alignment horizontal="justify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 quotePrefix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 quotePrefix="1">
      <alignment horizontal="center" vertical="center" wrapText="1"/>
    </xf>
    <xf numFmtId="3" fontId="65" fillId="0" borderId="15" xfId="0" applyNumberFormat="1" applyFont="1" applyFill="1" applyBorder="1" applyAlignment="1">
      <alignment vertical="center" wrapText="1"/>
    </xf>
    <xf numFmtId="3" fontId="63" fillId="0" borderId="13" xfId="0" applyNumberFormat="1" applyFont="1" applyFill="1" applyBorder="1" applyAlignment="1">
      <alignment vertical="center" wrapText="1"/>
    </xf>
    <xf numFmtId="3" fontId="63" fillId="0" borderId="20" xfId="0" applyNumberFormat="1" applyFont="1" applyFill="1" applyBorder="1" applyAlignment="1">
      <alignment vertical="center" wrapText="1"/>
    </xf>
    <xf numFmtId="176" fontId="65" fillId="0" borderId="23" xfId="0" applyNumberFormat="1" applyFont="1" applyFill="1" applyBorder="1" applyAlignment="1">
      <alignment vertical="center" wrapText="1"/>
    </xf>
    <xf numFmtId="176" fontId="63" fillId="0" borderId="13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176" fontId="8" fillId="0" borderId="27" xfId="0" applyNumberFormat="1" applyFont="1" applyFill="1" applyBorder="1" applyAlignment="1">
      <alignment vertical="center" wrapText="1"/>
    </xf>
    <xf numFmtId="3" fontId="8" fillId="0" borderId="27" xfId="0" applyNumberFormat="1" applyFont="1" applyFill="1" applyBorder="1" applyAlignment="1">
      <alignment vertical="center" wrapText="1"/>
    </xf>
    <xf numFmtId="176" fontId="3" fillId="0" borderId="33" xfId="0" applyNumberFormat="1" applyFont="1" applyFill="1" applyBorder="1" applyAlignment="1">
      <alignment vertical="center" wrapText="1"/>
    </xf>
    <xf numFmtId="176" fontId="3" fillId="0" borderId="34" xfId="0" applyNumberFormat="1" applyFont="1" applyFill="1" applyBorder="1" applyAlignment="1">
      <alignment vertical="center" wrapText="1"/>
    </xf>
    <xf numFmtId="3" fontId="3" fillId="0" borderId="3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3" fillId="0" borderId="35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 quotePrefix="1">
      <alignment horizontal="justify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3" fontId="65" fillId="0" borderId="23" xfId="0" applyNumberFormat="1" applyFont="1" applyFill="1" applyBorder="1" applyAlignment="1">
      <alignment vertical="center" wrapText="1"/>
    </xf>
    <xf numFmtId="0" fontId="62" fillId="0" borderId="17" xfId="0" applyFont="1" applyFill="1" applyBorder="1" applyAlignment="1" quotePrefix="1">
      <alignment horizontal="justify" vertical="center" wrapText="1"/>
    </xf>
    <xf numFmtId="176" fontId="62" fillId="0" borderId="17" xfId="0" applyNumberFormat="1" applyFont="1" applyFill="1" applyBorder="1" applyAlignment="1">
      <alignment vertical="center" shrinkToFit="1"/>
    </xf>
    <xf numFmtId="3" fontId="64" fillId="0" borderId="17" xfId="0" applyNumberFormat="1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 quotePrefix="1">
      <alignment horizontal="center" vertical="center" wrapText="1"/>
    </xf>
    <xf numFmtId="3" fontId="64" fillId="0" borderId="23" xfId="0" applyNumberFormat="1" applyFont="1" applyFill="1" applyBorder="1" applyAlignment="1">
      <alignment vertical="center" wrapText="1"/>
    </xf>
    <xf numFmtId="0" fontId="62" fillId="0" borderId="23" xfId="0" applyFont="1" applyFill="1" applyBorder="1" applyAlignment="1" quotePrefix="1">
      <alignment horizontal="center" vertical="center" wrapText="1"/>
    </xf>
    <xf numFmtId="0" fontId="64" fillId="0" borderId="23" xfId="0" applyFont="1" applyFill="1" applyBorder="1" applyAlignment="1" quotePrefix="1">
      <alignment horizontal="justify" vertical="center" wrapText="1"/>
    </xf>
    <xf numFmtId="0" fontId="62" fillId="0" borderId="23" xfId="0" applyFont="1" applyFill="1" applyBorder="1" applyAlignment="1" quotePrefix="1">
      <alignment horizontal="left" vertical="center" wrapText="1"/>
    </xf>
    <xf numFmtId="0" fontId="62" fillId="0" borderId="17" xfId="0" applyFont="1" applyFill="1" applyBorder="1" applyAlignment="1" quotePrefix="1">
      <alignment horizontal="center" vertical="center" wrapText="1"/>
    </xf>
    <xf numFmtId="0" fontId="64" fillId="0" borderId="10" xfId="0" applyFont="1" applyFill="1" applyBorder="1" applyAlignment="1" quotePrefix="1">
      <alignment horizontal="center" vertical="center" wrapText="1"/>
    </xf>
    <xf numFmtId="176" fontId="64" fillId="0" borderId="10" xfId="0" applyNumberFormat="1" applyFont="1" applyFill="1" applyBorder="1" applyAlignment="1">
      <alignment vertical="center" shrinkToFit="1"/>
    </xf>
    <xf numFmtId="3" fontId="64" fillId="0" borderId="10" xfId="0" applyNumberFormat="1" applyFont="1" applyFill="1" applyBorder="1" applyAlignment="1">
      <alignment vertical="center" shrinkToFit="1"/>
    </xf>
    <xf numFmtId="0" fontId="63" fillId="0" borderId="10" xfId="0" applyFont="1" applyFill="1" applyBorder="1" applyAlignment="1" quotePrefix="1">
      <alignment horizontal="center" vertical="center" wrapText="1"/>
    </xf>
    <xf numFmtId="176" fontId="63" fillId="0" borderId="10" xfId="0" applyNumberFormat="1" applyFont="1" applyFill="1" applyBorder="1" applyAlignment="1">
      <alignment vertical="center" shrinkToFit="1"/>
    </xf>
    <xf numFmtId="3" fontId="63" fillId="0" borderId="10" xfId="0" applyNumberFormat="1" applyFont="1" applyFill="1" applyBorder="1" applyAlignment="1">
      <alignment vertical="center" wrapText="1"/>
    </xf>
    <xf numFmtId="0" fontId="63" fillId="0" borderId="36" xfId="0" applyFont="1" applyFill="1" applyBorder="1" applyAlignment="1" quotePrefix="1">
      <alignment horizontal="center" vertical="center" wrapText="1"/>
    </xf>
    <xf numFmtId="0" fontId="7" fillId="0" borderId="36" xfId="0" applyFont="1" applyFill="1" applyBorder="1" applyAlignment="1" quotePrefix="1">
      <alignment horizontal="justify" vertical="center" wrapText="1"/>
    </xf>
    <xf numFmtId="176" fontId="63" fillId="0" borderId="36" xfId="0" applyNumberFormat="1" applyFont="1" applyFill="1" applyBorder="1" applyAlignment="1">
      <alignment vertical="center" shrinkToFit="1"/>
    </xf>
    <xf numFmtId="3" fontId="63" fillId="0" borderId="36" xfId="0" applyNumberFormat="1" applyFont="1" applyFill="1" applyBorder="1" applyAlignment="1">
      <alignment vertical="center" wrapText="1"/>
    </xf>
    <xf numFmtId="3" fontId="62" fillId="0" borderId="17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 quotePrefix="1">
      <alignment horizontal="center" vertical="center" wrapText="1"/>
    </xf>
    <xf numFmtId="0" fontId="64" fillId="0" borderId="23" xfId="0" applyFont="1" applyFill="1" applyBorder="1" applyAlignment="1" quotePrefix="1">
      <alignment horizontal="left" vertical="center" wrapText="1"/>
    </xf>
    <xf numFmtId="4" fontId="64" fillId="0" borderId="2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3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 quotePrefix="1">
      <alignment horizontal="center" vertical="center" wrapText="1"/>
    </xf>
    <xf numFmtId="3" fontId="62" fillId="0" borderId="39" xfId="0" applyNumberFormat="1" applyFont="1" applyFill="1" applyBorder="1" applyAlignment="1">
      <alignment vertical="center" wrapText="1"/>
    </xf>
    <xf numFmtId="0" fontId="64" fillId="0" borderId="38" xfId="0" applyFont="1" applyFill="1" applyBorder="1" applyAlignment="1" quotePrefix="1">
      <alignment horizontal="center" vertical="center" wrapText="1"/>
    </xf>
    <xf numFmtId="3" fontId="64" fillId="0" borderId="39" xfId="0" applyNumberFormat="1" applyFont="1" applyFill="1" applyBorder="1" applyAlignment="1">
      <alignment vertical="center" wrapText="1"/>
    </xf>
    <xf numFmtId="176" fontId="64" fillId="0" borderId="23" xfId="0" applyNumberFormat="1" applyFont="1" applyFill="1" applyBorder="1" applyAlignment="1">
      <alignment vertical="center" wrapText="1"/>
    </xf>
    <xf numFmtId="0" fontId="63" fillId="0" borderId="38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justify" vertical="center" wrapText="1"/>
    </xf>
    <xf numFmtId="0" fontId="3" fillId="0" borderId="40" xfId="0" applyFont="1" applyFill="1" applyBorder="1" applyAlignment="1" quotePrefix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justify" vertical="center" wrapText="1"/>
    </xf>
    <xf numFmtId="3" fontId="63" fillId="0" borderId="23" xfId="0" applyNumberFormat="1" applyFont="1" applyFill="1" applyBorder="1" applyAlignment="1">
      <alignment vertical="center" wrapText="1"/>
    </xf>
    <xf numFmtId="3" fontId="64" fillId="0" borderId="39" xfId="0" applyNumberFormat="1" applyFont="1" applyFill="1" applyBorder="1" applyAlignment="1">
      <alignment vertical="center" shrinkToFit="1"/>
    </xf>
    <xf numFmtId="3" fontId="63" fillId="0" borderId="39" xfId="0" applyNumberFormat="1" applyFont="1" applyFill="1" applyBorder="1" applyAlignment="1">
      <alignment vertical="center" shrinkToFit="1"/>
    </xf>
    <xf numFmtId="3" fontId="3" fillId="0" borderId="41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6" fillId="33" borderId="0" xfId="0" applyFont="1" applyFill="1" applyBorder="1" applyAlignment="1">
      <alignment vertical="center" wrapText="1"/>
    </xf>
    <xf numFmtId="0" fontId="67" fillId="33" borderId="23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2" fontId="67" fillId="33" borderId="23" xfId="0" applyNumberFormat="1" applyFont="1" applyFill="1" applyBorder="1" applyAlignment="1">
      <alignment horizontal="center" vertical="center" wrapText="1"/>
    </xf>
    <xf numFmtId="0" fontId="68" fillId="33" borderId="37" xfId="0" applyFont="1" applyFill="1" applyBorder="1" applyAlignment="1">
      <alignment vertical="center" wrapText="1"/>
    </xf>
    <xf numFmtId="0" fontId="68" fillId="33" borderId="4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68" fillId="33" borderId="0" xfId="0" applyFont="1" applyFill="1" applyBorder="1" applyAlignment="1">
      <alignment vertical="center" wrapText="1"/>
    </xf>
    <xf numFmtId="3" fontId="62" fillId="0" borderId="23" xfId="0" applyNumberFormat="1" applyFont="1" applyFill="1" applyBorder="1" applyAlignment="1">
      <alignment vertical="center" shrinkToFit="1"/>
    </xf>
    <xf numFmtId="0" fontId="5" fillId="0" borderId="23" xfId="0" applyFont="1" applyBorder="1" applyAlignment="1">
      <alignment/>
    </xf>
    <xf numFmtId="3" fontId="62" fillId="0" borderId="23" xfId="0" applyNumberFormat="1" applyFont="1" applyFill="1" applyBorder="1" applyAlignment="1" quotePrefix="1">
      <alignment horizontal="center" vertical="center" shrinkToFit="1"/>
    </xf>
    <xf numFmtId="3" fontId="62" fillId="0" borderId="23" xfId="0" applyNumberFormat="1" applyFont="1" applyFill="1" applyBorder="1" applyAlignment="1" quotePrefix="1">
      <alignment horizontal="center" vertical="center" wrapText="1"/>
    </xf>
    <xf numFmtId="2" fontId="62" fillId="0" borderId="23" xfId="0" applyNumberFormat="1" applyFont="1" applyFill="1" applyBorder="1" applyAlignment="1" quotePrefix="1">
      <alignment horizontal="center" vertical="center" shrinkToFit="1"/>
    </xf>
    <xf numFmtId="2" fontId="62" fillId="34" borderId="23" xfId="0" applyNumberFormat="1" applyFont="1" applyFill="1" applyBorder="1" applyAlignment="1" quotePrefix="1">
      <alignment horizontal="center" vertical="center" shrinkToFit="1"/>
    </xf>
    <xf numFmtId="2" fontId="62" fillId="0" borderId="23" xfId="0" applyNumberFormat="1" applyFont="1" applyFill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5" fillId="0" borderId="2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38" xfId="0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>
      <alignment horizontal="justify" vertical="center" wrapText="1"/>
    </xf>
    <xf numFmtId="3" fontId="5" fillId="0" borderId="23" xfId="0" applyNumberFormat="1" applyFont="1" applyFill="1" applyBorder="1" applyAlignment="1">
      <alignment vertical="center" wrapText="1"/>
    </xf>
    <xf numFmtId="3" fontId="5" fillId="0" borderId="39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 quotePrefix="1">
      <alignment horizontal="justify"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wrapText="1"/>
    </xf>
    <xf numFmtId="0" fontId="3" fillId="0" borderId="38" xfId="0" applyFont="1" applyFill="1" applyBorder="1" applyAlignment="1" quotePrefix="1">
      <alignment horizontal="center" vertical="center" wrapText="1"/>
    </xf>
    <xf numFmtId="3" fontId="3" fillId="0" borderId="39" xfId="0" applyNumberFormat="1" applyFont="1" applyFill="1" applyBorder="1" applyAlignment="1">
      <alignment vertical="center" wrapText="1"/>
    </xf>
    <xf numFmtId="3" fontId="5" fillId="0" borderId="39" xfId="0" applyNumberFormat="1" applyFont="1" applyFill="1" applyBorder="1" applyAlignment="1">
      <alignment vertical="center" wrapText="1"/>
    </xf>
    <xf numFmtId="0" fontId="4" fillId="0" borderId="38" xfId="0" applyFont="1" applyFill="1" applyBorder="1" applyAlignment="1" quotePrefix="1">
      <alignment horizontal="center" vertical="center" wrapText="1"/>
    </xf>
    <xf numFmtId="3" fontId="4" fillId="0" borderId="23" xfId="0" applyNumberFormat="1" applyFont="1" applyFill="1" applyBorder="1" applyAlignment="1">
      <alignment vertical="center" wrapText="1"/>
    </xf>
    <xf numFmtId="3" fontId="4" fillId="0" borderId="39" xfId="0" applyNumberFormat="1" applyFont="1" applyFill="1" applyBorder="1" applyAlignment="1">
      <alignment vertical="center" shrinkToFit="1"/>
    </xf>
    <xf numFmtId="3" fontId="3" fillId="0" borderId="39" xfId="0" applyNumberFormat="1" applyFont="1" applyFill="1" applyBorder="1" applyAlignment="1">
      <alignment vertical="center" shrinkToFit="1"/>
    </xf>
    <xf numFmtId="0" fontId="18" fillId="33" borderId="0" xfId="0" applyFont="1" applyFill="1" applyBorder="1" applyAlignment="1">
      <alignment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justify" vertical="center" wrapText="1"/>
    </xf>
    <xf numFmtId="2" fontId="19" fillId="33" borderId="23" xfId="0" applyNumberFormat="1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3" fillId="0" borderId="41" xfId="0" applyFont="1" applyFill="1" applyBorder="1" applyAlignment="1" quotePrefix="1">
      <alignment horizontal="justify" vertical="center" wrapText="1"/>
    </xf>
    <xf numFmtId="3" fontId="3" fillId="0" borderId="41" xfId="0" applyNumberFormat="1" applyFont="1" applyFill="1" applyBorder="1" applyAlignment="1">
      <alignment vertical="center" wrapText="1"/>
    </xf>
    <xf numFmtId="3" fontId="3" fillId="0" borderId="43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shrinkToFit="1"/>
    </xf>
    <xf numFmtId="3" fontId="4" fillId="0" borderId="23" xfId="0" applyNumberFormat="1" applyFont="1" applyFill="1" applyBorder="1" applyAlignment="1">
      <alignment vertical="center" shrinkToFit="1"/>
    </xf>
    <xf numFmtId="3" fontId="3" fillId="0" borderId="43" xfId="0" applyNumberFormat="1" applyFont="1" applyFill="1" applyBorder="1" applyAlignment="1">
      <alignment vertical="center" shrinkToFit="1"/>
    </xf>
    <xf numFmtId="0" fontId="64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 quotePrefix="1">
      <alignment horizontal="center" vertical="center" wrapText="1"/>
    </xf>
    <xf numFmtId="0" fontId="4" fillId="0" borderId="23" xfId="0" applyFont="1" applyFill="1" applyBorder="1" applyAlignment="1" quotePrefix="1">
      <alignment horizontal="center" vertical="center" wrapText="1"/>
    </xf>
    <xf numFmtId="0" fontId="3" fillId="0" borderId="41" xfId="0" applyFont="1" applyFill="1" applyBorder="1" applyAlignment="1" quotePrefix="1">
      <alignment horizontal="center" vertical="center" wrapText="1"/>
    </xf>
    <xf numFmtId="0" fontId="6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Alignment="1" quotePrefix="1">
      <alignment horizontal="left" vertical="center" wrapText="1"/>
    </xf>
    <xf numFmtId="0" fontId="4" fillId="0" borderId="0" xfId="0" applyFont="1" applyFill="1" applyAlignment="1">
      <alignment horizontal="right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66" fillId="33" borderId="37" xfId="0" applyFont="1" applyFill="1" applyBorder="1" applyAlignment="1">
      <alignment horizontal="justify" vertical="center" wrapText="1"/>
    </xf>
    <xf numFmtId="0" fontId="66" fillId="33" borderId="42" xfId="0" applyFont="1" applyFill="1" applyBorder="1" applyAlignment="1">
      <alignment horizontal="justify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shrinkToFit="1"/>
    </xf>
    <xf numFmtId="0" fontId="1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2" fillId="0" borderId="23" xfId="0" applyFont="1" applyFill="1" applyBorder="1" applyAlignment="1" quotePrefix="1">
      <alignment horizontal="center" vertical="center" wrapText="1"/>
    </xf>
    <xf numFmtId="0" fontId="69" fillId="0" borderId="23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7"/>
  <sheetViews>
    <sheetView zoomScalePageLayoutView="0" workbookViewId="0" topLeftCell="A28">
      <selection activeCell="D42" sqref="D42"/>
    </sheetView>
  </sheetViews>
  <sheetFormatPr defaultColWidth="8.796875" defaultRowHeight="15"/>
  <cols>
    <col min="1" max="1" width="5.8984375" style="1" customWidth="1"/>
    <col min="2" max="2" width="38.69921875" style="1" customWidth="1"/>
    <col min="3" max="3" width="10.59765625" style="1" customWidth="1"/>
    <col min="4" max="4" width="12.69921875" style="1" customWidth="1"/>
    <col min="5" max="5" width="11.3984375" style="1" customWidth="1"/>
    <col min="6" max="6" width="12.59765625" style="1" customWidth="1"/>
    <col min="7" max="7" width="10.69921875" style="1" customWidth="1"/>
    <col min="8" max="8" width="10.59765625" style="1" customWidth="1"/>
    <col min="9" max="16384" width="9.09765625" style="1" customWidth="1"/>
  </cols>
  <sheetData>
    <row r="1" spans="1:6" ht="15.75">
      <c r="A1" s="190" t="s">
        <v>3</v>
      </c>
      <c r="B1" s="190"/>
      <c r="E1" s="15"/>
      <c r="F1" s="15"/>
    </row>
    <row r="2" spans="1:6" ht="15.75">
      <c r="A2" s="191" t="s">
        <v>4</v>
      </c>
      <c r="B2" s="191"/>
      <c r="E2" s="15"/>
      <c r="F2" s="15"/>
    </row>
    <row r="3" spans="5:6" ht="15.75">
      <c r="E3" s="15"/>
      <c r="F3" s="15"/>
    </row>
    <row r="4" spans="5:6" ht="15.75">
      <c r="E4" s="15"/>
      <c r="F4" s="15"/>
    </row>
    <row r="5" spans="1:8" ht="18.75">
      <c r="A5" s="192" t="s">
        <v>17</v>
      </c>
      <c r="B5" s="192"/>
      <c r="C5" s="192"/>
      <c r="D5" s="192"/>
      <c r="E5" s="192"/>
      <c r="F5" s="192"/>
      <c r="G5" s="192"/>
      <c r="H5" s="192"/>
    </row>
    <row r="6" spans="1:8" ht="18.75">
      <c r="A6" s="192" t="s">
        <v>18</v>
      </c>
      <c r="B6" s="192"/>
      <c r="C6" s="192"/>
      <c r="D6" s="192"/>
      <c r="E6" s="192"/>
      <c r="F6" s="192"/>
      <c r="G6" s="192"/>
      <c r="H6" s="192"/>
    </row>
    <row r="7" spans="1:8" ht="16.5">
      <c r="A7" s="193" t="s">
        <v>5</v>
      </c>
      <c r="B7" s="193"/>
      <c r="C7" s="193"/>
      <c r="D7" s="193"/>
      <c r="E7" s="193"/>
      <c r="F7" s="193"/>
      <c r="G7" s="193"/>
      <c r="H7" s="193"/>
    </row>
    <row r="8" spans="1:8" ht="16.5">
      <c r="A8" s="2"/>
      <c r="B8" s="2"/>
      <c r="C8" s="2"/>
      <c r="D8" s="2"/>
      <c r="E8" s="2"/>
      <c r="F8" s="2"/>
      <c r="G8" s="2"/>
      <c r="H8" s="2"/>
    </row>
    <row r="9" spans="1:8" ht="16.5">
      <c r="A9" s="2"/>
      <c r="B9" s="2"/>
      <c r="C9" s="2"/>
      <c r="D9" s="2"/>
      <c r="E9" s="2"/>
      <c r="F9" s="2"/>
      <c r="G9" s="2"/>
      <c r="H9" s="2"/>
    </row>
    <row r="10" spans="1:8" ht="16.5">
      <c r="A10" s="194" t="s">
        <v>42</v>
      </c>
      <c r="B10" s="194"/>
      <c r="C10" s="194"/>
      <c r="D10" s="194"/>
      <c r="E10" s="194"/>
      <c r="F10" s="194"/>
      <c r="G10" s="194"/>
      <c r="H10" s="194"/>
    </row>
    <row r="11" spans="1:8" ht="16.5">
      <c r="A11" s="195" t="s">
        <v>52</v>
      </c>
      <c r="B11" s="195"/>
      <c r="C11" s="195"/>
      <c r="D11" s="195"/>
      <c r="E11" s="195"/>
      <c r="F11" s="195"/>
      <c r="G11" s="195"/>
      <c r="H11" s="195"/>
    </row>
    <row r="12" spans="1:8" ht="16.5">
      <c r="A12" s="195" t="s">
        <v>53</v>
      </c>
      <c r="B12" s="195"/>
      <c r="C12" s="195"/>
      <c r="D12" s="195"/>
      <c r="E12" s="195"/>
      <c r="F12" s="195"/>
      <c r="G12" s="195"/>
      <c r="H12" s="195"/>
    </row>
    <row r="13" spans="1:8" ht="16.5">
      <c r="A13" s="2"/>
      <c r="B13" s="2"/>
      <c r="C13" s="2"/>
      <c r="D13" s="2"/>
      <c r="E13" s="2"/>
      <c r="F13" s="2"/>
      <c r="G13" s="2"/>
      <c r="H13" s="2"/>
    </row>
    <row r="14" spans="1:8" ht="16.5">
      <c r="A14" s="194" t="s">
        <v>19</v>
      </c>
      <c r="B14" s="194"/>
      <c r="C14" s="194"/>
      <c r="D14" s="194"/>
      <c r="E14" s="194"/>
      <c r="F14" s="194"/>
      <c r="G14" s="194"/>
      <c r="H14" s="194"/>
    </row>
    <row r="15" spans="2:8" ht="15.75">
      <c r="B15" s="196" t="s">
        <v>38</v>
      </c>
      <c r="C15" s="196"/>
      <c r="D15" s="196"/>
      <c r="E15" s="196"/>
      <c r="F15" s="196"/>
      <c r="G15" s="196"/>
      <c r="H15" s="196"/>
    </row>
    <row r="16" spans="5:6" ht="16.5" thickBot="1">
      <c r="E16" s="15"/>
      <c r="F16" s="15"/>
    </row>
    <row r="17" spans="1:8" ht="17.25" thickBot="1" thickTop="1">
      <c r="A17" s="197" t="s">
        <v>6</v>
      </c>
      <c r="B17" s="199" t="s">
        <v>20</v>
      </c>
      <c r="C17" s="199" t="s">
        <v>2</v>
      </c>
      <c r="D17" s="201" t="s">
        <v>21</v>
      </c>
      <c r="E17" s="203" t="s">
        <v>1</v>
      </c>
      <c r="F17" s="204"/>
      <c r="G17" s="205"/>
      <c r="H17" s="206" t="s">
        <v>24</v>
      </c>
    </row>
    <row r="18" spans="1:8" ht="17.25" thickBot="1" thickTop="1">
      <c r="A18" s="198"/>
      <c r="B18" s="200"/>
      <c r="C18" s="200"/>
      <c r="D18" s="202"/>
      <c r="E18" s="39" t="s">
        <v>0</v>
      </c>
      <c r="F18" s="39" t="s">
        <v>22</v>
      </c>
      <c r="G18" s="38" t="s">
        <v>23</v>
      </c>
      <c r="H18" s="207"/>
    </row>
    <row r="19" spans="1:8" ht="32.25" thickTop="1">
      <c r="A19" s="17" t="s">
        <v>7</v>
      </c>
      <c r="B19" s="18" t="s">
        <v>25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</row>
    <row r="20" spans="1:8" ht="31.5">
      <c r="A20" s="47">
        <v>1</v>
      </c>
      <c r="B20" s="48" t="s">
        <v>26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</row>
    <row r="21" spans="1:8" ht="15.75">
      <c r="A21" s="22">
        <v>2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ht="15.75">
      <c r="A22" s="26" t="s">
        <v>10</v>
      </c>
      <c r="B22" s="27" t="s">
        <v>28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9">
        <v>0</v>
      </c>
    </row>
    <row r="23" spans="1:8" ht="31.5">
      <c r="A23" s="47">
        <v>1</v>
      </c>
      <c r="B23" s="48" t="s">
        <v>29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</row>
    <row r="24" spans="1:8" ht="31.5">
      <c r="A24" s="22">
        <v>2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5.75">
      <c r="A25" s="26" t="s">
        <v>12</v>
      </c>
      <c r="B25" s="27" t="s">
        <v>31</v>
      </c>
      <c r="C25" s="51">
        <f aca="true" t="shared" si="0" ref="C25:H25">+C26+C27+C30</f>
        <v>720.6946666666671</v>
      </c>
      <c r="D25" s="51">
        <f t="shared" si="0"/>
        <v>30</v>
      </c>
      <c r="E25" s="51">
        <f t="shared" si="0"/>
        <v>77.88675</v>
      </c>
      <c r="F25" s="28">
        <f t="shared" si="0"/>
        <v>0</v>
      </c>
      <c r="G25" s="51">
        <f t="shared" si="0"/>
        <v>77.88675</v>
      </c>
      <c r="H25" s="52">
        <f t="shared" si="0"/>
        <v>672.8079166666671</v>
      </c>
    </row>
    <row r="26" spans="1:8" ht="31.5">
      <c r="A26" s="47">
        <v>1</v>
      </c>
      <c r="B26" s="48" t="s">
        <v>8</v>
      </c>
      <c r="C26" s="49">
        <v>79.35</v>
      </c>
      <c r="D26" s="49">
        <v>30</v>
      </c>
      <c r="E26" s="49">
        <v>23.75</v>
      </c>
      <c r="F26" s="49">
        <v>0</v>
      </c>
      <c r="G26" s="49">
        <f>+F26+E26</f>
        <v>23.75</v>
      </c>
      <c r="H26" s="50">
        <f>+C26+D26-G26</f>
        <v>85.6</v>
      </c>
    </row>
    <row r="27" spans="1:8" ht="31.5">
      <c r="A27" s="9">
        <v>2</v>
      </c>
      <c r="B27" s="8" t="s">
        <v>9</v>
      </c>
      <c r="C27" s="5">
        <f>+C28+C29</f>
        <v>641.3446666666671</v>
      </c>
      <c r="D27" s="5">
        <v>0</v>
      </c>
      <c r="E27" s="5">
        <f>+E28+E29</f>
        <v>54.13675</v>
      </c>
      <c r="F27" s="5">
        <v>0</v>
      </c>
      <c r="G27" s="5">
        <f>+F27+E27</f>
        <v>54.13675</v>
      </c>
      <c r="H27" s="35">
        <f>+C27+D27-G27</f>
        <v>587.2079166666671</v>
      </c>
    </row>
    <row r="28" spans="1:8" ht="16.5">
      <c r="A28" s="13"/>
      <c r="B28" s="36" t="s">
        <v>39</v>
      </c>
      <c r="C28" s="14">
        <v>413.344666666667</v>
      </c>
      <c r="D28" s="14">
        <v>0</v>
      </c>
      <c r="E28" s="14">
        <v>54.13675</v>
      </c>
      <c r="F28" s="14">
        <v>0</v>
      </c>
      <c r="G28" s="14">
        <f>+F28+E28</f>
        <v>54.13675</v>
      </c>
      <c r="H28" s="37">
        <f>+C28+D28-G28</f>
        <v>359.207916666667</v>
      </c>
    </row>
    <row r="29" spans="1:8" ht="16.5">
      <c r="A29" s="13"/>
      <c r="B29" s="36" t="s">
        <v>40</v>
      </c>
      <c r="C29" s="14">
        <v>228</v>
      </c>
      <c r="D29" s="14">
        <v>0</v>
      </c>
      <c r="E29" s="14">
        <v>0</v>
      </c>
      <c r="F29" s="14">
        <v>0</v>
      </c>
      <c r="G29" s="14">
        <f>+F29+E29</f>
        <v>0</v>
      </c>
      <c r="H29" s="37">
        <f>+C29+D29-G29</f>
        <v>228</v>
      </c>
    </row>
    <row r="30" spans="1:8" ht="15.75">
      <c r="A30" s="22">
        <v>3</v>
      </c>
      <c r="B30" s="23" t="s">
        <v>32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4">
        <v>0</v>
      </c>
    </row>
    <row r="31" spans="1:8" ht="15.75">
      <c r="A31" s="55" t="s">
        <v>13</v>
      </c>
      <c r="B31" s="56" t="s">
        <v>11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8">
        <v>0</v>
      </c>
    </row>
    <row r="32" spans="1:8" ht="31.5">
      <c r="A32" s="65">
        <v>1</v>
      </c>
      <c r="B32" s="48" t="s">
        <v>33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9">
        <v>0</v>
      </c>
    </row>
    <row r="33" spans="1:8" ht="31.5">
      <c r="A33" s="11">
        <v>2</v>
      </c>
      <c r="B33" s="8" t="s">
        <v>34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10">
        <v>0</v>
      </c>
    </row>
    <row r="34" spans="1:8" ht="15.75">
      <c r="A34" s="66">
        <v>3</v>
      </c>
      <c r="B34" s="23" t="s">
        <v>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4">
        <v>0</v>
      </c>
    </row>
    <row r="35" spans="1:8" ht="31.5">
      <c r="A35" s="55" t="s">
        <v>14</v>
      </c>
      <c r="B35" s="56" t="s">
        <v>36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8">
        <v>0</v>
      </c>
    </row>
    <row r="36" spans="1:8" ht="32.25" thickBot="1">
      <c r="A36" s="80" t="s">
        <v>15</v>
      </c>
      <c r="B36" s="81" t="s">
        <v>37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3">
        <v>0</v>
      </c>
    </row>
    <row r="37" spans="1:8" ht="17.25" thickBot="1" thickTop="1">
      <c r="A37" s="63" t="s">
        <v>16</v>
      </c>
      <c r="B37" s="84" t="s">
        <v>23</v>
      </c>
      <c r="C37" s="75">
        <f aca="true" t="shared" si="1" ref="C37:H37">+C36+C35+C31+C25+C22+C19</f>
        <v>720.6946666666671</v>
      </c>
      <c r="D37" s="75">
        <f t="shared" si="1"/>
        <v>30</v>
      </c>
      <c r="E37" s="75">
        <f t="shared" si="1"/>
        <v>77.88675</v>
      </c>
      <c r="F37" s="77">
        <f t="shared" si="1"/>
        <v>0</v>
      </c>
      <c r="G37" s="75">
        <f t="shared" si="1"/>
        <v>77.88675</v>
      </c>
      <c r="H37" s="75">
        <f t="shared" si="1"/>
        <v>672.8079166666671</v>
      </c>
    </row>
    <row r="38" ht="16.5" thickTop="1"/>
  </sheetData>
  <sheetProtection/>
  <mergeCells count="16">
    <mergeCell ref="A11:H11"/>
    <mergeCell ref="A12:H12"/>
    <mergeCell ref="A14:H14"/>
    <mergeCell ref="B15:H15"/>
    <mergeCell ref="A17:A18"/>
    <mergeCell ref="B17:B18"/>
    <mergeCell ref="C17:C18"/>
    <mergeCell ref="D17:D18"/>
    <mergeCell ref="E17:G17"/>
    <mergeCell ref="H17:H18"/>
    <mergeCell ref="A1:B1"/>
    <mergeCell ref="A2:B2"/>
    <mergeCell ref="A5:H5"/>
    <mergeCell ref="A6:H6"/>
    <mergeCell ref="A7:H7"/>
    <mergeCell ref="A10:H10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FF"/>
  </sheetPr>
  <dimension ref="A1:H37"/>
  <sheetViews>
    <sheetView zoomScalePageLayoutView="0" workbookViewId="0" topLeftCell="A31">
      <selection activeCell="B53" sqref="B53"/>
    </sheetView>
  </sheetViews>
  <sheetFormatPr defaultColWidth="8.796875" defaultRowHeight="15"/>
  <cols>
    <col min="1" max="1" width="5.8984375" style="1" customWidth="1"/>
    <col min="2" max="2" width="42.09765625" style="1" customWidth="1"/>
    <col min="3" max="3" width="12.09765625" style="1" customWidth="1"/>
    <col min="4" max="4" width="11" style="1" customWidth="1"/>
    <col min="5" max="5" width="10.8984375" style="1" customWidth="1"/>
    <col min="6" max="6" width="8.69921875" style="1" customWidth="1"/>
    <col min="7" max="7" width="10.69921875" style="1" customWidth="1"/>
    <col min="8" max="8" width="12.8984375" style="1" customWidth="1"/>
    <col min="9" max="16384" width="9.09765625" style="1" customWidth="1"/>
  </cols>
  <sheetData>
    <row r="1" spans="1:8" ht="15.75">
      <c r="A1" s="190" t="s">
        <v>3</v>
      </c>
      <c r="B1" s="190"/>
      <c r="E1" s="15"/>
      <c r="F1" s="15"/>
      <c r="G1" s="191"/>
      <c r="H1" s="191"/>
    </row>
    <row r="2" spans="1:6" ht="15.75">
      <c r="A2" s="191" t="s">
        <v>4</v>
      </c>
      <c r="B2" s="191"/>
      <c r="E2" s="15"/>
      <c r="F2" s="15"/>
    </row>
    <row r="3" spans="5:6" ht="15.75">
      <c r="E3" s="15"/>
      <c r="F3" s="15"/>
    </row>
    <row r="4" spans="1:8" ht="18.75">
      <c r="A4" s="237" t="s">
        <v>122</v>
      </c>
      <c r="B4" s="237"/>
      <c r="C4" s="237"/>
      <c r="D4" s="237"/>
      <c r="E4" s="237"/>
      <c r="F4" s="237"/>
      <c r="G4" s="237"/>
      <c r="H4" s="237"/>
    </row>
    <row r="5" spans="1:8" ht="18.75">
      <c r="A5" s="237" t="s">
        <v>123</v>
      </c>
      <c r="B5" s="237"/>
      <c r="C5" s="237"/>
      <c r="D5" s="237"/>
      <c r="E5" s="237"/>
      <c r="F5" s="237"/>
      <c r="G5" s="237"/>
      <c r="H5" s="237"/>
    </row>
    <row r="6" spans="1:8" ht="18.75">
      <c r="A6" s="237" t="s">
        <v>124</v>
      </c>
      <c r="B6" s="237"/>
      <c r="C6" s="237"/>
      <c r="D6" s="237"/>
      <c r="E6" s="237"/>
      <c r="F6" s="237"/>
      <c r="G6" s="237"/>
      <c r="H6" s="237"/>
    </row>
    <row r="7" spans="1:8" ht="15.75">
      <c r="A7" s="238" t="s">
        <v>140</v>
      </c>
      <c r="B7" s="238"/>
      <c r="C7" s="238"/>
      <c r="D7" s="238"/>
      <c r="E7" s="238"/>
      <c r="F7" s="238"/>
      <c r="G7" s="238"/>
      <c r="H7" s="238"/>
    </row>
    <row r="8" spans="1:8" ht="16.5">
      <c r="A8" s="163"/>
      <c r="B8" s="163"/>
      <c r="C8" s="163"/>
      <c r="D8" s="163"/>
      <c r="E8" s="163"/>
      <c r="F8" s="163"/>
      <c r="G8" s="163"/>
      <c r="H8" s="163"/>
    </row>
    <row r="9" spans="1:8" ht="16.5">
      <c r="A9" s="163"/>
      <c r="B9" s="163"/>
      <c r="C9" s="163"/>
      <c r="D9" s="163"/>
      <c r="E9" s="163"/>
      <c r="F9" s="163"/>
      <c r="G9" s="163"/>
      <c r="H9" s="163"/>
    </row>
    <row r="10" spans="5:8" ht="16.5" thickBot="1">
      <c r="E10" s="15"/>
      <c r="F10" s="225" t="s">
        <v>100</v>
      </c>
      <c r="G10" s="225"/>
      <c r="H10" s="225"/>
    </row>
    <row r="11" spans="1:8" s="150" customFormat="1" ht="37.5" customHeight="1">
      <c r="A11" s="230" t="s">
        <v>6</v>
      </c>
      <c r="B11" s="230" t="s">
        <v>20</v>
      </c>
      <c r="C11" s="230" t="s">
        <v>125</v>
      </c>
      <c r="D11" s="230" t="s">
        <v>21</v>
      </c>
      <c r="E11" s="230" t="s">
        <v>77</v>
      </c>
      <c r="F11" s="230"/>
      <c r="G11" s="230"/>
      <c r="H11" s="230" t="s">
        <v>117</v>
      </c>
    </row>
    <row r="12" spans="1:8" s="150" customFormat="1" ht="37.5" customHeight="1">
      <c r="A12" s="231"/>
      <c r="B12" s="231"/>
      <c r="C12" s="231"/>
      <c r="D12" s="231"/>
      <c r="E12" s="151" t="s">
        <v>0</v>
      </c>
      <c r="F12" s="151" t="s">
        <v>95</v>
      </c>
      <c r="G12" s="151" t="s">
        <v>23</v>
      </c>
      <c r="H12" s="231"/>
    </row>
    <row r="13" spans="1:8" s="114" customFormat="1" ht="25.5" customHeight="1">
      <c r="A13" s="154" t="s">
        <v>79</v>
      </c>
      <c r="B13" s="154" t="s">
        <v>80</v>
      </c>
      <c r="C13" s="116">
        <v>1</v>
      </c>
      <c r="D13" s="116">
        <v>2</v>
      </c>
      <c r="E13" s="116">
        <v>3</v>
      </c>
      <c r="F13" s="116">
        <v>4</v>
      </c>
      <c r="G13" s="116">
        <v>5</v>
      </c>
      <c r="H13" s="116" t="s">
        <v>81</v>
      </c>
    </row>
    <row r="14" spans="1:8" s="189" customFormat="1" ht="25.5" customHeight="1">
      <c r="A14" s="176"/>
      <c r="B14" s="176" t="s">
        <v>139</v>
      </c>
      <c r="C14" s="28">
        <f aca="true" t="shared" si="0" ref="C14:H14">+C15+C18+C21+C28+C32</f>
        <v>840579.318</v>
      </c>
      <c r="D14" s="28">
        <f t="shared" si="0"/>
        <v>0</v>
      </c>
      <c r="E14" s="28">
        <f t="shared" si="0"/>
        <v>94907.911553</v>
      </c>
      <c r="F14" s="28">
        <f t="shared" si="0"/>
        <v>0</v>
      </c>
      <c r="G14" s="28">
        <f t="shared" si="0"/>
        <v>94907.911553</v>
      </c>
      <c r="H14" s="28">
        <f t="shared" si="0"/>
        <v>745671.406447</v>
      </c>
    </row>
    <row r="15" spans="1:8" ht="31.5">
      <c r="A15" s="185" t="s">
        <v>7</v>
      </c>
      <c r="B15" s="56" t="s">
        <v>25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</row>
    <row r="16" spans="1:8" ht="31.5" hidden="1">
      <c r="A16" s="186">
        <v>1</v>
      </c>
      <c r="B16" s="157" t="s">
        <v>82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</row>
    <row r="17" spans="1:8" ht="15.75" hidden="1">
      <c r="A17" s="186">
        <v>2</v>
      </c>
      <c r="B17" s="157" t="s">
        <v>83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</row>
    <row r="18" spans="1:8" ht="15.75">
      <c r="A18" s="185" t="s">
        <v>10</v>
      </c>
      <c r="B18" s="56" t="s">
        <v>126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</row>
    <row r="19" spans="1:8" ht="31.5" hidden="1">
      <c r="A19" s="186">
        <v>1</v>
      </c>
      <c r="B19" s="157" t="s">
        <v>82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</row>
    <row r="20" spans="1:8" ht="15.75" hidden="1">
      <c r="A20" s="186">
        <v>2</v>
      </c>
      <c r="B20" s="160" t="s">
        <v>83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</row>
    <row r="21" spans="1:8" s="155" customFormat="1" ht="15.75">
      <c r="A21" s="185" t="s">
        <v>12</v>
      </c>
      <c r="B21" s="56" t="s">
        <v>127</v>
      </c>
      <c r="C21" s="161">
        <f aca="true" t="shared" si="1" ref="C21:H21">+C22+C27</f>
        <v>840579.318</v>
      </c>
      <c r="D21" s="161">
        <f t="shared" si="1"/>
        <v>0</v>
      </c>
      <c r="E21" s="161">
        <f t="shared" si="1"/>
        <v>94907.911553</v>
      </c>
      <c r="F21" s="161">
        <f t="shared" si="1"/>
        <v>0</v>
      </c>
      <c r="G21" s="161">
        <f t="shared" si="1"/>
        <v>94907.911553</v>
      </c>
      <c r="H21" s="161">
        <f t="shared" si="1"/>
        <v>745671.406447</v>
      </c>
    </row>
    <row r="22" spans="1:8" s="155" customFormat="1" ht="15.75">
      <c r="A22" s="185">
        <v>1</v>
      </c>
      <c r="B22" s="56" t="s">
        <v>128</v>
      </c>
      <c r="C22" s="161">
        <f>C23+C24</f>
        <v>840579.318</v>
      </c>
      <c r="D22" s="161">
        <f>+D23+D24+D27</f>
        <v>0</v>
      </c>
      <c r="E22" s="161">
        <f>+E23+E24+E27</f>
        <v>94907.911553</v>
      </c>
      <c r="F22" s="161">
        <f>+F23+F24+F27</f>
        <v>0</v>
      </c>
      <c r="G22" s="161">
        <f>+G23+G24+G27</f>
        <v>94907.911553</v>
      </c>
      <c r="H22" s="161">
        <f>H23+H24</f>
        <v>745671.406447</v>
      </c>
    </row>
    <row r="23" spans="1:8" ht="31.5">
      <c r="A23" s="186" t="s">
        <v>65</v>
      </c>
      <c r="B23" s="157" t="s">
        <v>84</v>
      </c>
      <c r="C23" s="158">
        <v>179063.5</v>
      </c>
      <c r="D23" s="158">
        <v>0</v>
      </c>
      <c r="E23" s="158">
        <v>10417</v>
      </c>
      <c r="F23" s="158">
        <v>0</v>
      </c>
      <c r="G23" s="158">
        <f>+F23+E23</f>
        <v>10417</v>
      </c>
      <c r="H23" s="162">
        <f>+C23+D23-G23</f>
        <v>168646.5</v>
      </c>
    </row>
    <row r="24" spans="1:8" ht="31.5">
      <c r="A24" s="186" t="s">
        <v>66</v>
      </c>
      <c r="B24" s="160" t="s">
        <v>9</v>
      </c>
      <c r="C24" s="158">
        <f>+C25+C26</f>
        <v>661515.818</v>
      </c>
      <c r="D24" s="158">
        <f>+D25+D26</f>
        <v>0</v>
      </c>
      <c r="E24" s="158">
        <f>+E25+E26</f>
        <v>84490.911553</v>
      </c>
      <c r="F24" s="158">
        <f>+F25+F26</f>
        <v>0</v>
      </c>
      <c r="G24" s="158">
        <f>+G25+G26</f>
        <v>84490.911553</v>
      </c>
      <c r="H24" s="162">
        <f>+C24+D24-G24</f>
        <v>577024.906447</v>
      </c>
    </row>
    <row r="25" spans="1:8" ht="16.5">
      <c r="A25" s="187"/>
      <c r="B25" s="124" t="s">
        <v>39</v>
      </c>
      <c r="C25" s="168">
        <v>282047.81799999997</v>
      </c>
      <c r="D25" s="158">
        <v>0</v>
      </c>
      <c r="E25" s="158">
        <v>51285.245553</v>
      </c>
      <c r="F25" s="158">
        <v>0</v>
      </c>
      <c r="G25" s="161">
        <f>+F25+E25</f>
        <v>51285.245553</v>
      </c>
      <c r="H25" s="182">
        <f>+C25+D25-G25</f>
        <v>230762.57244699995</v>
      </c>
    </row>
    <row r="26" spans="1:8" ht="16.5">
      <c r="A26" s="187"/>
      <c r="B26" s="124" t="s">
        <v>40</v>
      </c>
      <c r="C26" s="168">
        <v>379468</v>
      </c>
      <c r="D26" s="158">
        <v>0</v>
      </c>
      <c r="E26" s="158">
        <v>33205.666</v>
      </c>
      <c r="F26" s="158">
        <v>0</v>
      </c>
      <c r="G26" s="161">
        <f>+F26+E26</f>
        <v>33205.666</v>
      </c>
      <c r="H26" s="182">
        <f>+C26+D26-G26</f>
        <v>346262.33400000003</v>
      </c>
    </row>
    <row r="27" spans="1:8" s="155" customFormat="1" ht="15.75">
      <c r="A27" s="185">
        <v>2</v>
      </c>
      <c r="B27" s="56" t="s">
        <v>129</v>
      </c>
      <c r="C27" s="161">
        <v>0</v>
      </c>
      <c r="D27" s="161">
        <v>0</v>
      </c>
      <c r="E27" s="161">
        <v>0</v>
      </c>
      <c r="F27" s="161">
        <v>0</v>
      </c>
      <c r="G27" s="161">
        <v>0</v>
      </c>
      <c r="H27" s="181">
        <v>0</v>
      </c>
    </row>
    <row r="28" spans="1:8" ht="15.75">
      <c r="A28" s="185" t="s">
        <v>13</v>
      </c>
      <c r="B28" s="56" t="s">
        <v>130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</row>
    <row r="29" spans="1:8" ht="15.75">
      <c r="A29" s="186">
        <v>1</v>
      </c>
      <c r="B29" s="157" t="s">
        <v>131</v>
      </c>
      <c r="C29" s="158">
        <v>0</v>
      </c>
      <c r="D29" s="158">
        <v>0</v>
      </c>
      <c r="E29" s="158">
        <v>0</v>
      </c>
      <c r="F29" s="158">
        <v>0</v>
      </c>
      <c r="G29" s="161">
        <v>0</v>
      </c>
      <c r="H29" s="158">
        <v>0</v>
      </c>
    </row>
    <row r="30" spans="1:8" ht="15.75">
      <c r="A30" s="186">
        <v>2</v>
      </c>
      <c r="B30" s="157" t="s">
        <v>132</v>
      </c>
      <c r="C30" s="158">
        <v>0</v>
      </c>
      <c r="D30" s="158">
        <v>0</v>
      </c>
      <c r="E30" s="158">
        <v>0</v>
      </c>
      <c r="F30" s="158">
        <v>0</v>
      </c>
      <c r="G30" s="161">
        <v>0</v>
      </c>
      <c r="H30" s="158">
        <v>0</v>
      </c>
    </row>
    <row r="31" spans="1:8" ht="15.75">
      <c r="A31" s="186"/>
      <c r="B31" s="160" t="s">
        <v>133</v>
      </c>
      <c r="C31" s="158">
        <v>0</v>
      </c>
      <c r="D31" s="158">
        <v>0</v>
      </c>
      <c r="E31" s="158">
        <v>0</v>
      </c>
      <c r="F31" s="158">
        <v>0</v>
      </c>
      <c r="G31" s="161">
        <v>0</v>
      </c>
      <c r="H31" s="158">
        <v>0</v>
      </c>
    </row>
    <row r="32" spans="1:8" ht="16.5" thickBot="1">
      <c r="A32" s="188" t="s">
        <v>14</v>
      </c>
      <c r="B32" s="178" t="s">
        <v>134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</row>
    <row r="36" spans="1:4" ht="15.75" hidden="1">
      <c r="A36" s="171"/>
      <c r="B36" s="152"/>
      <c r="C36" s="172" t="s">
        <v>96</v>
      </c>
      <c r="D36" s="172" t="s">
        <v>97</v>
      </c>
    </row>
    <row r="37" spans="1:5" ht="25.5" customHeight="1" hidden="1">
      <c r="A37" s="171"/>
      <c r="B37" s="173" t="s">
        <v>98</v>
      </c>
      <c r="C37" s="174">
        <f>840579/6797898*100</f>
        <v>12.365278208057843</v>
      </c>
      <c r="D37" s="174">
        <f>745671/6691300*100</f>
        <v>11.143888332611002</v>
      </c>
      <c r="E37" s="137"/>
    </row>
    <row r="39" ht="16.5" customHeight="1"/>
  </sheetData>
  <sheetProtection/>
  <mergeCells count="14">
    <mergeCell ref="F10:H10"/>
    <mergeCell ref="A11:A12"/>
    <mergeCell ref="B11:B12"/>
    <mergeCell ref="C11:C12"/>
    <mergeCell ref="D11:D12"/>
    <mergeCell ref="E11:G11"/>
    <mergeCell ref="H11:H12"/>
    <mergeCell ref="A1:B1"/>
    <mergeCell ref="G1:H1"/>
    <mergeCell ref="A2:B2"/>
    <mergeCell ref="A5:H5"/>
    <mergeCell ref="A6:H6"/>
    <mergeCell ref="A7:H7"/>
    <mergeCell ref="A4:H4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FF"/>
  </sheetPr>
  <dimension ref="A1:H37"/>
  <sheetViews>
    <sheetView zoomScalePageLayoutView="0" workbookViewId="0" topLeftCell="A6">
      <selection activeCell="A7" sqref="A7:H7"/>
    </sheetView>
  </sheetViews>
  <sheetFormatPr defaultColWidth="8.796875" defaultRowHeight="15"/>
  <cols>
    <col min="1" max="1" width="5.8984375" style="1" customWidth="1"/>
    <col min="2" max="2" width="41.09765625" style="1" customWidth="1"/>
    <col min="3" max="3" width="12.09765625" style="1" customWidth="1"/>
    <col min="4" max="4" width="12.3984375" style="1" customWidth="1"/>
    <col min="5" max="5" width="10.8984375" style="1" customWidth="1"/>
    <col min="6" max="6" width="10.59765625" style="1" customWidth="1"/>
    <col min="7" max="7" width="10.69921875" style="1" customWidth="1"/>
    <col min="8" max="8" width="12.8984375" style="1" customWidth="1"/>
    <col min="9" max="16384" width="9.09765625" style="1" customWidth="1"/>
  </cols>
  <sheetData>
    <row r="1" spans="1:8" ht="15.75">
      <c r="A1" s="190" t="s">
        <v>3</v>
      </c>
      <c r="B1" s="190"/>
      <c r="E1" s="15"/>
      <c r="F1" s="15"/>
      <c r="G1" s="191"/>
      <c r="H1" s="191"/>
    </row>
    <row r="2" spans="1:6" ht="15.75">
      <c r="A2" s="191" t="s">
        <v>4</v>
      </c>
      <c r="B2" s="191"/>
      <c r="E2" s="15"/>
      <c r="F2" s="15"/>
    </row>
    <row r="3" spans="5:6" ht="15.75">
      <c r="E3" s="15"/>
      <c r="F3" s="15"/>
    </row>
    <row r="4" spans="1:8" ht="18.75">
      <c r="A4" s="237" t="s">
        <v>136</v>
      </c>
      <c r="B4" s="237"/>
      <c r="C4" s="237"/>
      <c r="D4" s="237"/>
      <c r="E4" s="237"/>
      <c r="F4" s="237"/>
      <c r="G4" s="237"/>
      <c r="H4" s="237"/>
    </row>
    <row r="5" spans="1:8" ht="18.75">
      <c r="A5" s="237" t="s">
        <v>123</v>
      </c>
      <c r="B5" s="237"/>
      <c r="C5" s="237"/>
      <c r="D5" s="237"/>
      <c r="E5" s="237"/>
      <c r="F5" s="237"/>
      <c r="G5" s="237"/>
      <c r="H5" s="237"/>
    </row>
    <row r="6" spans="1:8" ht="18.75">
      <c r="A6" s="237" t="s">
        <v>135</v>
      </c>
      <c r="B6" s="237"/>
      <c r="C6" s="237"/>
      <c r="D6" s="237"/>
      <c r="E6" s="237"/>
      <c r="F6" s="237"/>
      <c r="G6" s="237"/>
      <c r="H6" s="237"/>
    </row>
    <row r="7" spans="1:8" ht="15.75">
      <c r="A7" s="238" t="s">
        <v>140</v>
      </c>
      <c r="B7" s="238"/>
      <c r="C7" s="238"/>
      <c r="D7" s="238"/>
      <c r="E7" s="238"/>
      <c r="F7" s="238"/>
      <c r="G7" s="238"/>
      <c r="H7" s="238"/>
    </row>
    <row r="8" spans="1:8" ht="16.5">
      <c r="A8" s="163"/>
      <c r="B8" s="163"/>
      <c r="C8" s="163"/>
      <c r="D8" s="163"/>
      <c r="E8" s="163"/>
      <c r="F8" s="163"/>
      <c r="G8" s="163"/>
      <c r="H8" s="163"/>
    </row>
    <row r="9" spans="1:8" ht="16.5">
      <c r="A9" s="163"/>
      <c r="B9" s="163"/>
      <c r="C9" s="163"/>
      <c r="D9" s="163"/>
      <c r="E9" s="163"/>
      <c r="F9" s="163"/>
      <c r="G9" s="163"/>
      <c r="H9" s="163"/>
    </row>
    <row r="10" spans="5:8" ht="16.5" thickBot="1">
      <c r="E10" s="15"/>
      <c r="F10" s="225" t="s">
        <v>100</v>
      </c>
      <c r="G10" s="225"/>
      <c r="H10" s="225"/>
    </row>
    <row r="11" spans="1:8" s="150" customFormat="1" ht="37.5" customHeight="1">
      <c r="A11" s="232" t="s">
        <v>6</v>
      </c>
      <c r="B11" s="230" t="s">
        <v>20</v>
      </c>
      <c r="C11" s="230" t="s">
        <v>125</v>
      </c>
      <c r="D11" s="230" t="s">
        <v>21</v>
      </c>
      <c r="E11" s="230" t="s">
        <v>77</v>
      </c>
      <c r="F11" s="230"/>
      <c r="G11" s="230"/>
      <c r="H11" s="234" t="s">
        <v>137</v>
      </c>
    </row>
    <row r="12" spans="1:8" s="150" customFormat="1" ht="37.5" customHeight="1">
      <c r="A12" s="233"/>
      <c r="B12" s="231"/>
      <c r="C12" s="231"/>
      <c r="D12" s="231"/>
      <c r="E12" s="151" t="s">
        <v>0</v>
      </c>
      <c r="F12" s="151" t="s">
        <v>95</v>
      </c>
      <c r="G12" s="151" t="s">
        <v>23</v>
      </c>
      <c r="H12" s="235"/>
    </row>
    <row r="13" spans="1:8" s="114" customFormat="1" ht="25.5" customHeight="1">
      <c r="A13" s="153" t="s">
        <v>79</v>
      </c>
      <c r="B13" s="154" t="s">
        <v>80</v>
      </c>
      <c r="C13" s="116">
        <v>1</v>
      </c>
      <c r="D13" s="116">
        <v>2</v>
      </c>
      <c r="E13" s="116">
        <v>3</v>
      </c>
      <c r="F13" s="116">
        <v>4</v>
      </c>
      <c r="G13" s="116">
        <v>5</v>
      </c>
      <c r="H13" s="117" t="s">
        <v>81</v>
      </c>
    </row>
    <row r="14" spans="1:8" s="177" customFormat="1" ht="25.5" customHeight="1">
      <c r="A14" s="175"/>
      <c r="B14" s="176" t="s">
        <v>139</v>
      </c>
      <c r="C14" s="28">
        <f aca="true" t="shared" si="0" ref="C14:H14">+C15+C18+C21+C28+C32</f>
        <v>840579.318</v>
      </c>
      <c r="D14" s="28">
        <f t="shared" si="0"/>
        <v>0</v>
      </c>
      <c r="E14" s="28">
        <f t="shared" si="0"/>
        <v>201863.577553</v>
      </c>
      <c r="F14" s="28">
        <f t="shared" si="0"/>
        <v>0</v>
      </c>
      <c r="G14" s="28">
        <f t="shared" si="0"/>
        <v>201863.577553</v>
      </c>
      <c r="H14" s="28">
        <f t="shared" si="0"/>
        <v>638715.740447</v>
      </c>
    </row>
    <row r="15" spans="1:8" ht="31.5">
      <c r="A15" s="164" t="s">
        <v>7</v>
      </c>
      <c r="B15" s="56" t="s">
        <v>25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5">
        <v>0</v>
      </c>
    </row>
    <row r="16" spans="1:8" ht="31.5" hidden="1">
      <c r="A16" s="156">
        <v>1</v>
      </c>
      <c r="B16" s="157" t="s">
        <v>82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66">
        <v>0</v>
      </c>
    </row>
    <row r="17" spans="1:8" ht="15.75" hidden="1">
      <c r="A17" s="156">
        <v>2</v>
      </c>
      <c r="B17" s="157" t="s">
        <v>83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66">
        <v>0</v>
      </c>
    </row>
    <row r="18" spans="1:8" ht="15.75">
      <c r="A18" s="164" t="s">
        <v>10</v>
      </c>
      <c r="B18" s="56" t="s">
        <v>126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5">
        <v>0</v>
      </c>
    </row>
    <row r="19" spans="1:8" ht="31.5" hidden="1">
      <c r="A19" s="156">
        <v>1</v>
      </c>
      <c r="B19" s="157" t="s">
        <v>82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66">
        <v>0</v>
      </c>
    </row>
    <row r="20" spans="1:8" ht="15.75" hidden="1">
      <c r="A20" s="156">
        <v>2</v>
      </c>
      <c r="B20" s="160" t="s">
        <v>83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66">
        <v>0</v>
      </c>
    </row>
    <row r="21" spans="1:8" s="155" customFormat="1" ht="15.75">
      <c r="A21" s="164" t="s">
        <v>12</v>
      </c>
      <c r="B21" s="56" t="s">
        <v>127</v>
      </c>
      <c r="C21" s="161">
        <f aca="true" t="shared" si="1" ref="C21:H21">+C22+C27</f>
        <v>840579.318</v>
      </c>
      <c r="D21" s="161">
        <f t="shared" si="1"/>
        <v>0</v>
      </c>
      <c r="E21" s="161">
        <f t="shared" si="1"/>
        <v>201863.577553</v>
      </c>
      <c r="F21" s="161">
        <f t="shared" si="1"/>
        <v>0</v>
      </c>
      <c r="G21" s="161">
        <f t="shared" si="1"/>
        <v>201863.577553</v>
      </c>
      <c r="H21" s="161">
        <f t="shared" si="1"/>
        <v>638715.740447</v>
      </c>
    </row>
    <row r="22" spans="1:8" s="155" customFormat="1" ht="15.75">
      <c r="A22" s="164">
        <v>1</v>
      </c>
      <c r="B22" s="56" t="s">
        <v>128</v>
      </c>
      <c r="C22" s="161">
        <f>C23+C24</f>
        <v>840579.318</v>
      </c>
      <c r="D22" s="161">
        <f>+D23+D24+D27</f>
        <v>0</v>
      </c>
      <c r="E22" s="161">
        <f>+E23+E24+E27</f>
        <v>201863.577553</v>
      </c>
      <c r="F22" s="161">
        <f>+F23+F24+F27</f>
        <v>0</v>
      </c>
      <c r="G22" s="161">
        <f>+G23+G24+G27</f>
        <v>201863.577553</v>
      </c>
      <c r="H22" s="165">
        <f>H23+H24</f>
        <v>638715.740447</v>
      </c>
    </row>
    <row r="23" spans="1:8" ht="31.5">
      <c r="A23" s="156" t="s">
        <v>65</v>
      </c>
      <c r="B23" s="157" t="s">
        <v>84</v>
      </c>
      <c r="C23" s="158">
        <v>179063.5</v>
      </c>
      <c r="D23" s="158">
        <v>0</v>
      </c>
      <c r="E23" s="158">
        <v>84167</v>
      </c>
      <c r="F23" s="158">
        <v>0</v>
      </c>
      <c r="G23" s="158">
        <f>+F23+E23</f>
        <v>84167</v>
      </c>
      <c r="H23" s="159">
        <f>+C23+D23-G23</f>
        <v>94896.5</v>
      </c>
    </row>
    <row r="24" spans="1:8" ht="31.5">
      <c r="A24" s="156" t="s">
        <v>66</v>
      </c>
      <c r="B24" s="160" t="s">
        <v>9</v>
      </c>
      <c r="C24" s="158">
        <f>+C25+C26</f>
        <v>661515.818</v>
      </c>
      <c r="D24" s="158">
        <f>+D25+D26</f>
        <v>0</v>
      </c>
      <c r="E24" s="158">
        <f>+E25+E26</f>
        <v>117696.577553</v>
      </c>
      <c r="F24" s="158">
        <f>+F25+F26</f>
        <v>0</v>
      </c>
      <c r="G24" s="158">
        <f>+G25+G26</f>
        <v>117696.577553</v>
      </c>
      <c r="H24" s="159">
        <f>+C24+D24-G24</f>
        <v>543819.240447</v>
      </c>
    </row>
    <row r="25" spans="1:8" ht="16.5">
      <c r="A25" s="167"/>
      <c r="B25" s="124" t="s">
        <v>39</v>
      </c>
      <c r="C25" s="168">
        <v>282047.81799999997</v>
      </c>
      <c r="D25" s="158">
        <v>0</v>
      </c>
      <c r="E25" s="158">
        <v>51285.245553</v>
      </c>
      <c r="F25" s="158">
        <v>0</v>
      </c>
      <c r="G25" s="161">
        <f>+F25+E25</f>
        <v>51285.245553</v>
      </c>
      <c r="H25" s="169">
        <f>+C25+D25-G25</f>
        <v>230762.57244699995</v>
      </c>
    </row>
    <row r="26" spans="1:8" ht="16.5">
      <c r="A26" s="167"/>
      <c r="B26" s="124" t="s">
        <v>40</v>
      </c>
      <c r="C26" s="168">
        <v>379468</v>
      </c>
      <c r="D26" s="158">
        <v>0</v>
      </c>
      <c r="E26" s="158">
        <v>66411.332</v>
      </c>
      <c r="F26" s="158">
        <v>0</v>
      </c>
      <c r="G26" s="161">
        <f>+F26+E26</f>
        <v>66411.332</v>
      </c>
      <c r="H26" s="169">
        <f>+C26+D26-G26</f>
        <v>313056.668</v>
      </c>
    </row>
    <row r="27" spans="1:8" s="155" customFormat="1" ht="15.75">
      <c r="A27" s="164">
        <v>2</v>
      </c>
      <c r="B27" s="56" t="s">
        <v>129</v>
      </c>
      <c r="C27" s="161">
        <v>0</v>
      </c>
      <c r="D27" s="161">
        <v>0</v>
      </c>
      <c r="E27" s="161">
        <v>0</v>
      </c>
      <c r="F27" s="161">
        <v>0</v>
      </c>
      <c r="G27" s="161">
        <v>0</v>
      </c>
      <c r="H27" s="170">
        <v>0</v>
      </c>
    </row>
    <row r="28" spans="1:8" ht="15.75">
      <c r="A28" s="164" t="s">
        <v>13</v>
      </c>
      <c r="B28" s="56" t="s">
        <v>130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5">
        <v>0</v>
      </c>
    </row>
    <row r="29" spans="1:8" ht="15.75">
      <c r="A29" s="156">
        <v>1</v>
      </c>
      <c r="B29" s="157" t="s">
        <v>131</v>
      </c>
      <c r="C29" s="158">
        <v>0</v>
      </c>
      <c r="D29" s="158">
        <v>0</v>
      </c>
      <c r="E29" s="158">
        <v>0</v>
      </c>
      <c r="F29" s="158">
        <v>0</v>
      </c>
      <c r="G29" s="161">
        <v>0</v>
      </c>
      <c r="H29" s="166">
        <v>0</v>
      </c>
    </row>
    <row r="30" spans="1:8" ht="15.75">
      <c r="A30" s="156">
        <v>2</v>
      </c>
      <c r="B30" s="157" t="s">
        <v>132</v>
      </c>
      <c r="C30" s="158">
        <v>0</v>
      </c>
      <c r="D30" s="158">
        <v>0</v>
      </c>
      <c r="E30" s="158">
        <v>0</v>
      </c>
      <c r="F30" s="158">
        <v>0</v>
      </c>
      <c r="G30" s="161">
        <v>0</v>
      </c>
      <c r="H30" s="166">
        <v>0</v>
      </c>
    </row>
    <row r="31" spans="1:8" ht="15.75">
      <c r="A31" s="156"/>
      <c r="B31" s="160" t="s">
        <v>133</v>
      </c>
      <c r="C31" s="158">
        <v>0</v>
      </c>
      <c r="D31" s="158">
        <v>0</v>
      </c>
      <c r="E31" s="158">
        <v>0</v>
      </c>
      <c r="F31" s="158">
        <v>0</v>
      </c>
      <c r="G31" s="161">
        <v>0</v>
      </c>
      <c r="H31" s="166">
        <v>0</v>
      </c>
    </row>
    <row r="32" spans="1:8" ht="16.5" thickBot="1">
      <c r="A32" s="125" t="s">
        <v>14</v>
      </c>
      <c r="B32" s="178" t="s">
        <v>134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80">
        <v>0</v>
      </c>
    </row>
    <row r="36" spans="1:4" ht="15.75" hidden="1">
      <c r="A36" s="171"/>
      <c r="B36" s="152"/>
      <c r="C36" s="172" t="s">
        <v>96</v>
      </c>
      <c r="D36" s="172" t="s">
        <v>97</v>
      </c>
    </row>
    <row r="37" spans="1:5" ht="25.5" customHeight="1" hidden="1">
      <c r="A37" s="171"/>
      <c r="B37" s="173" t="s">
        <v>98</v>
      </c>
      <c r="C37" s="174">
        <f>840579/6797898*100</f>
        <v>12.365278208057843</v>
      </c>
      <c r="D37" s="174">
        <f>745671/6691300*100</f>
        <v>11.143888332611002</v>
      </c>
      <c r="E37" s="137"/>
    </row>
    <row r="38" ht="15.75" hidden="1"/>
    <row r="39" ht="16.5" customHeight="1" hidden="1"/>
  </sheetData>
  <sheetProtection/>
  <mergeCells count="14">
    <mergeCell ref="A7:H7"/>
    <mergeCell ref="F10:H10"/>
    <mergeCell ref="A11:A12"/>
    <mergeCell ref="B11:B12"/>
    <mergeCell ref="C11:C12"/>
    <mergeCell ref="D11:D12"/>
    <mergeCell ref="E11:G11"/>
    <mergeCell ref="H11:H12"/>
    <mergeCell ref="A1:B1"/>
    <mergeCell ref="G1:H1"/>
    <mergeCell ref="A2:B2"/>
    <mergeCell ref="A4:H4"/>
    <mergeCell ref="A5:H5"/>
    <mergeCell ref="A6:H6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zoomScalePageLayoutView="0" workbookViewId="0" topLeftCell="A1">
      <selection activeCell="B14" sqref="B14"/>
    </sheetView>
  </sheetViews>
  <sheetFormatPr defaultColWidth="8.796875" defaultRowHeight="15"/>
  <cols>
    <col min="1" max="1" width="5.8984375" style="1" customWidth="1"/>
    <col min="2" max="2" width="40.69921875" style="1" customWidth="1"/>
    <col min="3" max="3" width="11.8984375" style="1" customWidth="1"/>
    <col min="4" max="4" width="10.69921875" style="1" customWidth="1"/>
    <col min="5" max="6" width="8.69921875" style="1" customWidth="1"/>
    <col min="7" max="7" width="12" style="1" customWidth="1"/>
    <col min="8" max="8" width="14.69921875" style="1" customWidth="1"/>
    <col min="9" max="16384" width="9.09765625" style="1" customWidth="1"/>
  </cols>
  <sheetData>
    <row r="1" spans="1:8" ht="16.5">
      <c r="A1" s="236" t="s">
        <v>118</v>
      </c>
      <c r="B1" s="236"/>
      <c r="E1" s="15"/>
      <c r="F1" s="15"/>
      <c r="G1" s="191"/>
      <c r="H1" s="191"/>
    </row>
    <row r="2" spans="1:6" ht="16.5">
      <c r="A2" s="236" t="s">
        <v>119</v>
      </c>
      <c r="B2" s="236"/>
      <c r="E2" s="15"/>
      <c r="F2" s="15"/>
    </row>
    <row r="3" spans="5:6" ht="15.75">
      <c r="E3" s="15"/>
      <c r="F3" s="15"/>
    </row>
    <row r="4" spans="1:8" ht="18.75">
      <c r="A4" s="237" t="s">
        <v>122</v>
      </c>
      <c r="B4" s="237"/>
      <c r="C4" s="237"/>
      <c r="D4" s="237"/>
      <c r="E4" s="237"/>
      <c r="F4" s="237"/>
      <c r="G4" s="237"/>
      <c r="H4" s="237"/>
    </row>
    <row r="5" spans="1:8" ht="18.75">
      <c r="A5" s="237" t="s">
        <v>123</v>
      </c>
      <c r="B5" s="237"/>
      <c r="C5" s="237"/>
      <c r="D5" s="237"/>
      <c r="E5" s="237"/>
      <c r="F5" s="237"/>
      <c r="G5" s="237"/>
      <c r="H5" s="237"/>
    </row>
    <row r="6" spans="1:8" ht="18.75">
      <c r="A6" s="237" t="s">
        <v>124</v>
      </c>
      <c r="B6" s="237"/>
      <c r="C6" s="237"/>
      <c r="D6" s="237"/>
      <c r="E6" s="237"/>
      <c r="F6" s="237"/>
      <c r="G6" s="237"/>
      <c r="H6" s="237"/>
    </row>
    <row r="7" spans="1:8" ht="15.75">
      <c r="A7" s="238" t="s">
        <v>138</v>
      </c>
      <c r="B7" s="238"/>
      <c r="C7" s="238"/>
      <c r="D7" s="238"/>
      <c r="E7" s="238"/>
      <c r="F7" s="238"/>
      <c r="G7" s="238"/>
      <c r="H7" s="238"/>
    </row>
    <row r="8" spans="1:8" ht="16.5">
      <c r="A8" s="163"/>
      <c r="B8" s="163"/>
      <c r="C8" s="163"/>
      <c r="D8" s="163"/>
      <c r="E8" s="163"/>
      <c r="F8" s="163"/>
      <c r="G8" s="163"/>
      <c r="H8" s="163"/>
    </row>
    <row r="9" spans="1:8" ht="16.5">
      <c r="A9" s="163"/>
      <c r="B9" s="163"/>
      <c r="C9" s="163"/>
      <c r="D9" s="163"/>
      <c r="E9" s="163"/>
      <c r="F9" s="163"/>
      <c r="G9" s="163"/>
      <c r="H9" s="163"/>
    </row>
    <row r="10" spans="5:8" ht="16.5" thickBot="1">
      <c r="E10" s="15"/>
      <c r="F10" s="225" t="s">
        <v>100</v>
      </c>
      <c r="G10" s="225"/>
      <c r="H10" s="225"/>
    </row>
    <row r="11" spans="1:8" s="150" customFormat="1" ht="37.5" customHeight="1">
      <c r="A11" s="230" t="s">
        <v>6</v>
      </c>
      <c r="B11" s="230" t="s">
        <v>20</v>
      </c>
      <c r="C11" s="230" t="s">
        <v>125</v>
      </c>
      <c r="D11" s="230" t="s">
        <v>21</v>
      </c>
      <c r="E11" s="230" t="s">
        <v>77</v>
      </c>
      <c r="F11" s="230"/>
      <c r="G11" s="230"/>
      <c r="H11" s="230" t="s">
        <v>117</v>
      </c>
    </row>
    <row r="12" spans="1:8" s="150" customFormat="1" ht="37.5" customHeight="1">
      <c r="A12" s="231"/>
      <c r="B12" s="231"/>
      <c r="C12" s="231"/>
      <c r="D12" s="231"/>
      <c r="E12" s="151" t="s">
        <v>0</v>
      </c>
      <c r="F12" s="151" t="s">
        <v>95</v>
      </c>
      <c r="G12" s="151" t="s">
        <v>23</v>
      </c>
      <c r="H12" s="231"/>
    </row>
    <row r="13" spans="1:8" s="114" customFormat="1" ht="25.5" customHeight="1">
      <c r="A13" s="154" t="s">
        <v>79</v>
      </c>
      <c r="B13" s="154" t="s">
        <v>80</v>
      </c>
      <c r="C13" s="116">
        <v>1</v>
      </c>
      <c r="D13" s="116">
        <v>2</v>
      </c>
      <c r="E13" s="116">
        <v>3</v>
      </c>
      <c r="F13" s="116">
        <v>4</v>
      </c>
      <c r="G13" s="116">
        <v>5</v>
      </c>
      <c r="H13" s="116" t="s">
        <v>81</v>
      </c>
    </row>
    <row r="14" spans="1:8" s="177" customFormat="1" ht="25.5" customHeight="1">
      <c r="A14" s="184"/>
      <c r="B14" s="176" t="s">
        <v>139</v>
      </c>
      <c r="C14" s="28">
        <f aca="true" t="shared" si="0" ref="C14:H14">+C15+C18+C21+C28+C32</f>
        <v>840579.318</v>
      </c>
      <c r="D14" s="28">
        <f t="shared" si="0"/>
        <v>0</v>
      </c>
      <c r="E14" s="28">
        <f t="shared" si="0"/>
        <v>94907.911553</v>
      </c>
      <c r="F14" s="28">
        <f t="shared" si="0"/>
        <v>0</v>
      </c>
      <c r="G14" s="28">
        <f t="shared" si="0"/>
        <v>94907.911553</v>
      </c>
      <c r="H14" s="28">
        <f t="shared" si="0"/>
        <v>745671.406447</v>
      </c>
    </row>
    <row r="15" spans="1:8" ht="31.5">
      <c r="A15" s="185" t="s">
        <v>7</v>
      </c>
      <c r="B15" s="56" t="s">
        <v>25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</row>
    <row r="16" spans="1:8" ht="31.5" hidden="1">
      <c r="A16" s="186">
        <v>1</v>
      </c>
      <c r="B16" s="157" t="s">
        <v>82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</row>
    <row r="17" spans="1:8" ht="15.75" hidden="1">
      <c r="A17" s="186">
        <v>2</v>
      </c>
      <c r="B17" s="157" t="s">
        <v>83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</row>
    <row r="18" spans="1:8" ht="15.75">
      <c r="A18" s="185" t="s">
        <v>10</v>
      </c>
      <c r="B18" s="56" t="s">
        <v>126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</row>
    <row r="19" spans="1:8" ht="31.5" hidden="1">
      <c r="A19" s="186">
        <v>1</v>
      </c>
      <c r="B19" s="157" t="s">
        <v>82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</row>
    <row r="20" spans="1:8" ht="15.75" hidden="1">
      <c r="A20" s="186">
        <v>2</v>
      </c>
      <c r="B20" s="160" t="s">
        <v>83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</row>
    <row r="21" spans="1:8" s="155" customFormat="1" ht="15.75">
      <c r="A21" s="185" t="s">
        <v>12</v>
      </c>
      <c r="B21" s="56" t="s">
        <v>127</v>
      </c>
      <c r="C21" s="161">
        <f aca="true" t="shared" si="1" ref="C21:H21">+C22+C27</f>
        <v>840579.318</v>
      </c>
      <c r="D21" s="161">
        <f t="shared" si="1"/>
        <v>0</v>
      </c>
      <c r="E21" s="161">
        <f t="shared" si="1"/>
        <v>94907.911553</v>
      </c>
      <c r="F21" s="161">
        <f t="shared" si="1"/>
        <v>0</v>
      </c>
      <c r="G21" s="161">
        <f t="shared" si="1"/>
        <v>94907.911553</v>
      </c>
      <c r="H21" s="161">
        <f t="shared" si="1"/>
        <v>745671.406447</v>
      </c>
    </row>
    <row r="22" spans="1:8" s="155" customFormat="1" ht="15.75">
      <c r="A22" s="185">
        <v>1</v>
      </c>
      <c r="B22" s="56" t="s">
        <v>128</v>
      </c>
      <c r="C22" s="161">
        <f>C23+C24</f>
        <v>840579.318</v>
      </c>
      <c r="D22" s="161">
        <f>+D23+D24+D27</f>
        <v>0</v>
      </c>
      <c r="E22" s="161">
        <f>+E23+E24+E27</f>
        <v>94907.911553</v>
      </c>
      <c r="F22" s="161">
        <f>+F23+F24+F27</f>
        <v>0</v>
      </c>
      <c r="G22" s="161">
        <f>+G23+G24+G27</f>
        <v>94907.911553</v>
      </c>
      <c r="H22" s="161">
        <f>H23+H24</f>
        <v>745671.406447</v>
      </c>
    </row>
    <row r="23" spans="1:8" ht="31.5">
      <c r="A23" s="186" t="s">
        <v>65</v>
      </c>
      <c r="B23" s="157" t="s">
        <v>84</v>
      </c>
      <c r="C23" s="158">
        <v>179063.5</v>
      </c>
      <c r="D23" s="158">
        <v>0</v>
      </c>
      <c r="E23" s="158">
        <v>10417</v>
      </c>
      <c r="F23" s="158">
        <v>0</v>
      </c>
      <c r="G23" s="158">
        <f>+F23+E23</f>
        <v>10417</v>
      </c>
      <c r="H23" s="162">
        <f>+C23+D23-G23</f>
        <v>168646.5</v>
      </c>
    </row>
    <row r="24" spans="1:8" ht="31.5">
      <c r="A24" s="186" t="s">
        <v>66</v>
      </c>
      <c r="B24" s="160" t="s">
        <v>9</v>
      </c>
      <c r="C24" s="158">
        <f>+C25+C26</f>
        <v>661515.818</v>
      </c>
      <c r="D24" s="158">
        <f>+D25+D26</f>
        <v>0</v>
      </c>
      <c r="E24" s="158">
        <f>+E25+E26</f>
        <v>84490.911553</v>
      </c>
      <c r="F24" s="158">
        <f>+F25+F26</f>
        <v>0</v>
      </c>
      <c r="G24" s="158">
        <f>+G25+G26</f>
        <v>84490.911553</v>
      </c>
      <c r="H24" s="162">
        <f>+C24+D24-G24</f>
        <v>577024.906447</v>
      </c>
    </row>
    <row r="25" spans="1:8" ht="16.5">
      <c r="A25" s="187"/>
      <c r="B25" s="124" t="s">
        <v>39</v>
      </c>
      <c r="C25" s="168">
        <v>282047.81799999997</v>
      </c>
      <c r="D25" s="158">
        <v>0</v>
      </c>
      <c r="E25" s="158">
        <v>51285.245553</v>
      </c>
      <c r="F25" s="158">
        <v>0</v>
      </c>
      <c r="G25" s="161">
        <f>+F25+E25</f>
        <v>51285.245553</v>
      </c>
      <c r="H25" s="182">
        <f>+C25+D25-G25</f>
        <v>230762.57244699995</v>
      </c>
    </row>
    <row r="26" spans="1:8" ht="16.5">
      <c r="A26" s="187"/>
      <c r="B26" s="124" t="s">
        <v>40</v>
      </c>
      <c r="C26" s="168">
        <v>379468</v>
      </c>
      <c r="D26" s="158">
        <v>0</v>
      </c>
      <c r="E26" s="158">
        <v>33205.666</v>
      </c>
      <c r="F26" s="158">
        <v>0</v>
      </c>
      <c r="G26" s="161">
        <f>+F26+E26</f>
        <v>33205.666</v>
      </c>
      <c r="H26" s="182">
        <f>+C26+D26-G26</f>
        <v>346262.33400000003</v>
      </c>
    </row>
    <row r="27" spans="1:8" s="155" customFormat="1" ht="15.75">
      <c r="A27" s="185">
        <v>2</v>
      </c>
      <c r="B27" s="56" t="s">
        <v>129</v>
      </c>
      <c r="C27" s="161">
        <v>0</v>
      </c>
      <c r="D27" s="161">
        <v>0</v>
      </c>
      <c r="E27" s="161">
        <v>0</v>
      </c>
      <c r="F27" s="161">
        <v>0</v>
      </c>
      <c r="G27" s="161">
        <v>0</v>
      </c>
      <c r="H27" s="181">
        <v>0</v>
      </c>
    </row>
    <row r="28" spans="1:8" ht="15.75">
      <c r="A28" s="185" t="s">
        <v>13</v>
      </c>
      <c r="B28" s="56" t="s">
        <v>130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</row>
    <row r="29" spans="1:8" ht="15.75">
      <c r="A29" s="186">
        <v>1</v>
      </c>
      <c r="B29" s="157" t="s">
        <v>131</v>
      </c>
      <c r="C29" s="158">
        <v>0</v>
      </c>
      <c r="D29" s="158">
        <v>0</v>
      </c>
      <c r="E29" s="158">
        <v>0</v>
      </c>
      <c r="F29" s="158">
        <v>0</v>
      </c>
      <c r="G29" s="161">
        <v>0</v>
      </c>
      <c r="H29" s="158">
        <v>0</v>
      </c>
    </row>
    <row r="30" spans="1:8" ht="15.75">
      <c r="A30" s="186">
        <v>2</v>
      </c>
      <c r="B30" s="157" t="s">
        <v>132</v>
      </c>
      <c r="C30" s="158">
        <v>0</v>
      </c>
      <c r="D30" s="158">
        <v>0</v>
      </c>
      <c r="E30" s="158">
        <v>0</v>
      </c>
      <c r="F30" s="158">
        <v>0</v>
      </c>
      <c r="G30" s="161">
        <v>0</v>
      </c>
      <c r="H30" s="158">
        <v>0</v>
      </c>
    </row>
    <row r="31" spans="1:8" ht="15.75">
      <c r="A31" s="186"/>
      <c r="B31" s="160" t="s">
        <v>133</v>
      </c>
      <c r="C31" s="158">
        <v>0</v>
      </c>
      <c r="D31" s="158">
        <v>0</v>
      </c>
      <c r="E31" s="158">
        <v>0</v>
      </c>
      <c r="F31" s="158">
        <v>0</v>
      </c>
      <c r="G31" s="161">
        <v>0</v>
      </c>
      <c r="H31" s="158">
        <v>0</v>
      </c>
    </row>
    <row r="32" spans="1:8" ht="16.5" thickBot="1">
      <c r="A32" s="188" t="s">
        <v>14</v>
      </c>
      <c r="B32" s="178" t="s">
        <v>134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</row>
    <row r="36" spans="1:4" ht="15.75" hidden="1">
      <c r="A36" s="171"/>
      <c r="B36" s="152"/>
      <c r="C36" s="172" t="s">
        <v>96</v>
      </c>
      <c r="D36" s="172" t="s">
        <v>97</v>
      </c>
    </row>
    <row r="37" spans="1:5" ht="25.5" customHeight="1" hidden="1">
      <c r="A37" s="171"/>
      <c r="B37" s="173" t="s">
        <v>98</v>
      </c>
      <c r="C37" s="174">
        <f>840579/6797898*100</f>
        <v>12.365278208057843</v>
      </c>
      <c r="D37" s="174">
        <f>745671/6691300*100</f>
        <v>11.143888332611002</v>
      </c>
      <c r="E37" s="137"/>
    </row>
    <row r="39" ht="16.5" customHeight="1"/>
  </sheetData>
  <sheetProtection/>
  <mergeCells count="14">
    <mergeCell ref="A7:H7"/>
    <mergeCell ref="F10:H10"/>
    <mergeCell ref="A11:A12"/>
    <mergeCell ref="B11:B12"/>
    <mergeCell ref="C11:C12"/>
    <mergeCell ref="D11:D12"/>
    <mergeCell ref="E11:G11"/>
    <mergeCell ref="H11:H12"/>
    <mergeCell ref="A1:B1"/>
    <mergeCell ref="G1:H1"/>
    <mergeCell ref="A2:B2"/>
    <mergeCell ref="A4:H4"/>
    <mergeCell ref="A5:H5"/>
    <mergeCell ref="A6:H6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zoomScalePageLayoutView="0" workbookViewId="0" topLeftCell="A1">
      <selection activeCell="D15" sqref="D15"/>
    </sheetView>
  </sheetViews>
  <sheetFormatPr defaultColWidth="8.796875" defaultRowHeight="15"/>
  <cols>
    <col min="1" max="1" width="5.8984375" style="1" customWidth="1"/>
    <col min="2" max="2" width="38.69921875" style="1" customWidth="1"/>
    <col min="3" max="3" width="9.296875" style="1" customWidth="1"/>
    <col min="4" max="4" width="9.3984375" style="1" customWidth="1"/>
    <col min="5" max="6" width="8.69921875" style="1" customWidth="1"/>
    <col min="7" max="7" width="10.69921875" style="1" customWidth="1"/>
    <col min="8" max="8" width="12.8984375" style="1" customWidth="1"/>
    <col min="9" max="16384" width="9.09765625" style="1" customWidth="1"/>
  </cols>
  <sheetData>
    <row r="1" spans="1:8" ht="16.5">
      <c r="A1" s="236" t="s">
        <v>118</v>
      </c>
      <c r="B1" s="236"/>
      <c r="E1" s="15"/>
      <c r="F1" s="15"/>
      <c r="G1" s="191"/>
      <c r="H1" s="191"/>
    </row>
    <row r="2" spans="1:6" ht="16.5">
      <c r="A2" s="236" t="s">
        <v>119</v>
      </c>
      <c r="B2" s="236"/>
      <c r="E2" s="15"/>
      <c r="F2" s="15"/>
    </row>
    <row r="3" spans="5:6" ht="15.75">
      <c r="E3" s="15"/>
      <c r="F3" s="15"/>
    </row>
    <row r="4" spans="1:8" ht="18.75">
      <c r="A4" s="237" t="s">
        <v>136</v>
      </c>
      <c r="B4" s="237"/>
      <c r="C4" s="237"/>
      <c r="D4" s="237"/>
      <c r="E4" s="237"/>
      <c r="F4" s="237"/>
      <c r="G4" s="237"/>
      <c r="H4" s="237"/>
    </row>
    <row r="5" spans="1:8" ht="18.75">
      <c r="A5" s="237" t="s">
        <v>123</v>
      </c>
      <c r="B5" s="237"/>
      <c r="C5" s="237"/>
      <c r="D5" s="237"/>
      <c r="E5" s="237"/>
      <c r="F5" s="237"/>
      <c r="G5" s="237"/>
      <c r="H5" s="237"/>
    </row>
    <row r="6" spans="1:8" ht="18.75">
      <c r="A6" s="237" t="s">
        <v>135</v>
      </c>
      <c r="B6" s="237"/>
      <c r="C6" s="237"/>
      <c r="D6" s="237"/>
      <c r="E6" s="237"/>
      <c r="F6" s="237"/>
      <c r="G6" s="237"/>
      <c r="H6" s="237"/>
    </row>
    <row r="7" spans="1:8" ht="15.75">
      <c r="A7" s="238" t="s">
        <v>138</v>
      </c>
      <c r="B7" s="238"/>
      <c r="C7" s="238"/>
      <c r="D7" s="238"/>
      <c r="E7" s="238"/>
      <c r="F7" s="238"/>
      <c r="G7" s="238"/>
      <c r="H7" s="238"/>
    </row>
    <row r="8" spans="1:8" ht="16.5">
      <c r="A8" s="163"/>
      <c r="B8" s="163"/>
      <c r="C8" s="163"/>
      <c r="D8" s="163"/>
      <c r="E8" s="163"/>
      <c r="F8" s="163"/>
      <c r="G8" s="163"/>
      <c r="H8" s="163"/>
    </row>
    <row r="9" spans="1:8" ht="16.5">
      <c r="A9" s="163"/>
      <c r="B9" s="163"/>
      <c r="C9" s="163"/>
      <c r="D9" s="163"/>
      <c r="E9" s="163"/>
      <c r="F9" s="163"/>
      <c r="G9" s="163"/>
      <c r="H9" s="163"/>
    </row>
    <row r="10" spans="5:8" ht="16.5" thickBot="1">
      <c r="E10" s="15"/>
      <c r="F10" s="225" t="s">
        <v>100</v>
      </c>
      <c r="G10" s="225"/>
      <c r="H10" s="225"/>
    </row>
    <row r="11" spans="1:8" s="150" customFormat="1" ht="37.5" customHeight="1">
      <c r="A11" s="232" t="s">
        <v>6</v>
      </c>
      <c r="B11" s="230" t="s">
        <v>20</v>
      </c>
      <c r="C11" s="230" t="s">
        <v>125</v>
      </c>
      <c r="D11" s="230" t="s">
        <v>21</v>
      </c>
      <c r="E11" s="230" t="s">
        <v>77</v>
      </c>
      <c r="F11" s="230"/>
      <c r="G11" s="230"/>
      <c r="H11" s="234" t="s">
        <v>137</v>
      </c>
    </row>
    <row r="12" spans="1:8" s="150" customFormat="1" ht="37.5" customHeight="1">
      <c r="A12" s="233"/>
      <c r="B12" s="231"/>
      <c r="C12" s="231"/>
      <c r="D12" s="231"/>
      <c r="E12" s="151" t="s">
        <v>0</v>
      </c>
      <c r="F12" s="151" t="s">
        <v>95</v>
      </c>
      <c r="G12" s="151" t="s">
        <v>23</v>
      </c>
      <c r="H12" s="235"/>
    </row>
    <row r="13" spans="1:8" s="114" customFormat="1" ht="25.5" customHeight="1">
      <c r="A13" s="153" t="s">
        <v>79</v>
      </c>
      <c r="B13" s="154" t="s">
        <v>80</v>
      </c>
      <c r="C13" s="116">
        <v>1</v>
      </c>
      <c r="D13" s="116">
        <v>2</v>
      </c>
      <c r="E13" s="116">
        <v>3</v>
      </c>
      <c r="F13" s="116">
        <v>4</v>
      </c>
      <c r="G13" s="116">
        <v>5</v>
      </c>
      <c r="H13" s="117" t="s">
        <v>81</v>
      </c>
    </row>
    <row r="14" spans="1:8" s="177" customFormat="1" ht="25.5" customHeight="1">
      <c r="A14" s="175"/>
      <c r="B14" s="176" t="s">
        <v>139</v>
      </c>
      <c r="C14" s="28">
        <f aca="true" t="shared" si="0" ref="C14:H14">+C15+C18+C21+C28+C32</f>
        <v>840579.318</v>
      </c>
      <c r="D14" s="28">
        <f t="shared" si="0"/>
        <v>0</v>
      </c>
      <c r="E14" s="28">
        <f t="shared" si="0"/>
        <v>201863.577553</v>
      </c>
      <c r="F14" s="28">
        <f t="shared" si="0"/>
        <v>0</v>
      </c>
      <c r="G14" s="28">
        <f t="shared" si="0"/>
        <v>201863.577553</v>
      </c>
      <c r="H14" s="119">
        <f t="shared" si="0"/>
        <v>638715.740447</v>
      </c>
    </row>
    <row r="15" spans="1:8" ht="31.5">
      <c r="A15" s="164" t="s">
        <v>7</v>
      </c>
      <c r="B15" s="56" t="s">
        <v>25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70">
        <v>0</v>
      </c>
    </row>
    <row r="16" spans="1:8" ht="31.5" hidden="1">
      <c r="A16" s="156">
        <v>1</v>
      </c>
      <c r="B16" s="157" t="s">
        <v>82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159">
        <v>0</v>
      </c>
    </row>
    <row r="17" spans="1:8" ht="15.75" hidden="1">
      <c r="A17" s="156">
        <v>2</v>
      </c>
      <c r="B17" s="157" t="s">
        <v>83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159">
        <v>0</v>
      </c>
    </row>
    <row r="18" spans="1:8" ht="15.75">
      <c r="A18" s="164" t="s">
        <v>10</v>
      </c>
      <c r="B18" s="56" t="s">
        <v>126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70">
        <v>0</v>
      </c>
    </row>
    <row r="19" spans="1:8" ht="31.5" hidden="1">
      <c r="A19" s="156">
        <v>1</v>
      </c>
      <c r="B19" s="157" t="s">
        <v>82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59">
        <v>0</v>
      </c>
    </row>
    <row r="20" spans="1:8" ht="15.75" hidden="1">
      <c r="A20" s="156">
        <v>2</v>
      </c>
      <c r="B20" s="160" t="s">
        <v>83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59">
        <v>0</v>
      </c>
    </row>
    <row r="21" spans="1:8" s="155" customFormat="1" ht="15.75">
      <c r="A21" s="164" t="s">
        <v>12</v>
      </c>
      <c r="B21" s="56" t="s">
        <v>127</v>
      </c>
      <c r="C21" s="181">
        <f aca="true" t="shared" si="1" ref="C21:H21">+C22+C27</f>
        <v>840579.318</v>
      </c>
      <c r="D21" s="181">
        <f t="shared" si="1"/>
        <v>0</v>
      </c>
      <c r="E21" s="181">
        <f t="shared" si="1"/>
        <v>201863.577553</v>
      </c>
      <c r="F21" s="181">
        <f t="shared" si="1"/>
        <v>0</v>
      </c>
      <c r="G21" s="181">
        <f t="shared" si="1"/>
        <v>201863.577553</v>
      </c>
      <c r="H21" s="170">
        <f t="shared" si="1"/>
        <v>638715.740447</v>
      </c>
    </row>
    <row r="22" spans="1:8" s="155" customFormat="1" ht="31.5">
      <c r="A22" s="164">
        <v>1</v>
      </c>
      <c r="B22" s="56" t="s">
        <v>128</v>
      </c>
      <c r="C22" s="181">
        <f>C23+C24</f>
        <v>840579.318</v>
      </c>
      <c r="D22" s="181">
        <f>+D23+D24+D27</f>
        <v>0</v>
      </c>
      <c r="E22" s="181">
        <f>+E23+E24+E27</f>
        <v>201863.577553</v>
      </c>
      <c r="F22" s="181">
        <f>+F23+F24+F27</f>
        <v>0</v>
      </c>
      <c r="G22" s="181">
        <f>+G23+G24+G27</f>
        <v>201863.577553</v>
      </c>
      <c r="H22" s="170">
        <f>H23+H24</f>
        <v>638715.740447</v>
      </c>
    </row>
    <row r="23" spans="1:8" ht="31.5">
      <c r="A23" s="156" t="s">
        <v>65</v>
      </c>
      <c r="B23" s="157" t="s">
        <v>84</v>
      </c>
      <c r="C23" s="162">
        <v>179063.5</v>
      </c>
      <c r="D23" s="162">
        <v>0</v>
      </c>
      <c r="E23" s="162">
        <v>84167</v>
      </c>
      <c r="F23" s="162">
        <v>0</v>
      </c>
      <c r="G23" s="162">
        <f>+F23+E23</f>
        <v>84167</v>
      </c>
      <c r="H23" s="159">
        <f>+C23+D23-G23</f>
        <v>94896.5</v>
      </c>
    </row>
    <row r="24" spans="1:8" ht="31.5">
      <c r="A24" s="156" t="s">
        <v>66</v>
      </c>
      <c r="B24" s="160" t="s">
        <v>9</v>
      </c>
      <c r="C24" s="162">
        <f>+C25+C26</f>
        <v>661515.818</v>
      </c>
      <c r="D24" s="162">
        <f>+D25+D26</f>
        <v>0</v>
      </c>
      <c r="E24" s="162">
        <f>+E25+E26</f>
        <v>117696.577553</v>
      </c>
      <c r="F24" s="162">
        <f>+F25+F26</f>
        <v>0</v>
      </c>
      <c r="G24" s="162">
        <f>+G25+G26</f>
        <v>117696.577553</v>
      </c>
      <c r="H24" s="159">
        <f>+C24+D24-G24</f>
        <v>543819.240447</v>
      </c>
    </row>
    <row r="25" spans="1:8" ht="16.5">
      <c r="A25" s="167"/>
      <c r="B25" s="124" t="s">
        <v>39</v>
      </c>
      <c r="C25" s="182">
        <v>282047.81799999997</v>
      </c>
      <c r="D25" s="162">
        <v>0</v>
      </c>
      <c r="E25" s="162">
        <v>51285.245553</v>
      </c>
      <c r="F25" s="162">
        <v>0</v>
      </c>
      <c r="G25" s="181">
        <f>+F25+E25</f>
        <v>51285.245553</v>
      </c>
      <c r="H25" s="169">
        <f>+C25+D25-G25</f>
        <v>230762.57244699995</v>
      </c>
    </row>
    <row r="26" spans="1:8" ht="16.5">
      <c r="A26" s="167"/>
      <c r="B26" s="124" t="s">
        <v>40</v>
      </c>
      <c r="C26" s="182">
        <v>379468</v>
      </c>
      <c r="D26" s="162">
        <v>0</v>
      </c>
      <c r="E26" s="162">
        <v>66411.332</v>
      </c>
      <c r="F26" s="162">
        <v>0</v>
      </c>
      <c r="G26" s="181">
        <f>+F26+E26</f>
        <v>66411.332</v>
      </c>
      <c r="H26" s="169">
        <f>+C26+D26-G26</f>
        <v>313056.668</v>
      </c>
    </row>
    <row r="27" spans="1:8" s="155" customFormat="1" ht="15.75">
      <c r="A27" s="164">
        <v>2</v>
      </c>
      <c r="B27" s="56" t="s">
        <v>129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70">
        <v>0</v>
      </c>
    </row>
    <row r="28" spans="1:8" ht="15.75">
      <c r="A28" s="164" t="s">
        <v>13</v>
      </c>
      <c r="B28" s="56" t="s">
        <v>130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70">
        <v>0</v>
      </c>
    </row>
    <row r="29" spans="1:8" ht="15.75">
      <c r="A29" s="156">
        <v>1</v>
      </c>
      <c r="B29" s="157" t="s">
        <v>131</v>
      </c>
      <c r="C29" s="162">
        <v>0</v>
      </c>
      <c r="D29" s="162">
        <v>0</v>
      </c>
      <c r="E29" s="162">
        <v>0</v>
      </c>
      <c r="F29" s="162">
        <v>0</v>
      </c>
      <c r="G29" s="181">
        <v>0</v>
      </c>
      <c r="H29" s="159">
        <v>0</v>
      </c>
    </row>
    <row r="30" spans="1:8" ht="15.75">
      <c r="A30" s="156">
        <v>2</v>
      </c>
      <c r="B30" s="157" t="s">
        <v>132</v>
      </c>
      <c r="C30" s="162">
        <v>0</v>
      </c>
      <c r="D30" s="162">
        <v>0</v>
      </c>
      <c r="E30" s="162">
        <v>0</v>
      </c>
      <c r="F30" s="162">
        <v>0</v>
      </c>
      <c r="G30" s="181">
        <v>0</v>
      </c>
      <c r="H30" s="159">
        <v>0</v>
      </c>
    </row>
    <row r="31" spans="1:8" ht="15.75">
      <c r="A31" s="156"/>
      <c r="B31" s="160" t="s">
        <v>133</v>
      </c>
      <c r="C31" s="162">
        <v>0</v>
      </c>
      <c r="D31" s="162">
        <v>0</v>
      </c>
      <c r="E31" s="162">
        <v>0</v>
      </c>
      <c r="F31" s="162">
        <v>0</v>
      </c>
      <c r="G31" s="181">
        <v>0</v>
      </c>
      <c r="H31" s="159">
        <v>0</v>
      </c>
    </row>
    <row r="32" spans="1:8" ht="16.5" thickBot="1">
      <c r="A32" s="125" t="s">
        <v>14</v>
      </c>
      <c r="B32" s="178" t="s">
        <v>134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83">
        <v>0</v>
      </c>
    </row>
    <row r="36" spans="1:4" ht="15.75" hidden="1">
      <c r="A36" s="171"/>
      <c r="B36" s="152"/>
      <c r="C36" s="172" t="s">
        <v>96</v>
      </c>
      <c r="D36" s="172" t="s">
        <v>97</v>
      </c>
    </row>
    <row r="37" spans="1:5" ht="25.5" customHeight="1" hidden="1">
      <c r="A37" s="171"/>
      <c r="B37" s="173" t="s">
        <v>98</v>
      </c>
      <c r="C37" s="174">
        <f>840579/6797898*100</f>
        <v>12.365278208057843</v>
      </c>
      <c r="D37" s="174">
        <f>745671/6691300*100</f>
        <v>11.143888332611002</v>
      </c>
      <c r="E37" s="137"/>
    </row>
    <row r="38" ht="15.75" hidden="1"/>
    <row r="39" ht="16.5" customHeight="1" hidden="1"/>
  </sheetData>
  <sheetProtection/>
  <mergeCells count="14">
    <mergeCell ref="A7:H7"/>
    <mergeCell ref="F10:H10"/>
    <mergeCell ref="A11:A12"/>
    <mergeCell ref="B11:B12"/>
    <mergeCell ref="C11:C12"/>
    <mergeCell ref="D11:D12"/>
    <mergeCell ref="E11:G11"/>
    <mergeCell ref="H11:H12"/>
    <mergeCell ref="A1:B1"/>
    <mergeCell ref="G1:H1"/>
    <mergeCell ref="A2:B2"/>
    <mergeCell ref="A4:H4"/>
    <mergeCell ref="A5:H5"/>
    <mergeCell ref="A6:H6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FF"/>
  </sheetPr>
  <dimension ref="A1:H37"/>
  <sheetViews>
    <sheetView tabSelected="1" zoomScalePageLayoutView="0" workbookViewId="0" topLeftCell="A3">
      <selection activeCell="E12" sqref="E12"/>
    </sheetView>
  </sheetViews>
  <sheetFormatPr defaultColWidth="8.796875" defaultRowHeight="15"/>
  <cols>
    <col min="1" max="1" width="5.8984375" style="1" customWidth="1"/>
    <col min="2" max="2" width="42.09765625" style="1" customWidth="1"/>
    <col min="3" max="3" width="12.09765625" style="1" customWidth="1"/>
    <col min="4" max="4" width="11" style="1" customWidth="1"/>
    <col min="5" max="5" width="10.8984375" style="1" customWidth="1"/>
    <col min="6" max="6" width="8.69921875" style="1" customWidth="1"/>
    <col min="7" max="7" width="10.69921875" style="1" customWidth="1"/>
    <col min="8" max="8" width="12.8984375" style="1" customWidth="1"/>
    <col min="9" max="16384" width="9.09765625" style="1" customWidth="1"/>
  </cols>
  <sheetData>
    <row r="1" spans="1:8" ht="15.75">
      <c r="A1" s="190" t="s">
        <v>3</v>
      </c>
      <c r="B1" s="190"/>
      <c r="E1" s="15"/>
      <c r="F1" s="15"/>
      <c r="G1" s="191"/>
      <c r="H1" s="191"/>
    </row>
    <row r="2" spans="1:6" ht="15.75">
      <c r="A2" s="191" t="s">
        <v>4</v>
      </c>
      <c r="B2" s="191"/>
      <c r="E2" s="15"/>
      <c r="F2" s="15"/>
    </row>
    <row r="3" spans="5:6" ht="15.75">
      <c r="E3" s="15"/>
      <c r="F3" s="15"/>
    </row>
    <row r="4" spans="1:8" ht="18.75">
      <c r="A4" s="237" t="s">
        <v>122</v>
      </c>
      <c r="B4" s="237"/>
      <c r="C4" s="237"/>
      <c r="D4" s="237"/>
      <c r="E4" s="237"/>
      <c r="F4" s="237"/>
      <c r="G4" s="237"/>
      <c r="H4" s="237"/>
    </row>
    <row r="5" spans="1:8" ht="18.75">
      <c r="A5" s="237" t="s">
        <v>123</v>
      </c>
      <c r="B5" s="237"/>
      <c r="C5" s="237"/>
      <c r="D5" s="237"/>
      <c r="E5" s="237"/>
      <c r="F5" s="237"/>
      <c r="G5" s="237"/>
      <c r="H5" s="237"/>
    </row>
    <row r="6" spans="1:8" ht="18.75">
      <c r="A6" s="237" t="s">
        <v>141</v>
      </c>
      <c r="B6" s="237"/>
      <c r="C6" s="237"/>
      <c r="D6" s="237"/>
      <c r="E6" s="237"/>
      <c r="F6" s="237"/>
      <c r="G6" s="237"/>
      <c r="H6" s="237"/>
    </row>
    <row r="7" spans="1:8" ht="15.75">
      <c r="A7" s="238" t="s">
        <v>142</v>
      </c>
      <c r="B7" s="238"/>
      <c r="C7" s="238"/>
      <c r="D7" s="238"/>
      <c r="E7" s="238"/>
      <c r="F7" s="238"/>
      <c r="G7" s="238"/>
      <c r="H7" s="238"/>
    </row>
    <row r="8" spans="1:8" ht="16.5">
      <c r="A8" s="163"/>
      <c r="B8" s="163"/>
      <c r="C8" s="163"/>
      <c r="D8" s="163"/>
      <c r="E8" s="163"/>
      <c r="F8" s="163"/>
      <c r="G8" s="163"/>
      <c r="H8" s="163"/>
    </row>
    <row r="9" spans="1:8" ht="16.5">
      <c r="A9" s="163"/>
      <c r="B9" s="163"/>
      <c r="C9" s="163"/>
      <c r="D9" s="163"/>
      <c r="E9" s="163"/>
      <c r="F9" s="163"/>
      <c r="G9" s="163"/>
      <c r="H9" s="163"/>
    </row>
    <row r="10" spans="5:8" ht="16.5" thickBot="1">
      <c r="E10" s="15"/>
      <c r="F10" s="225" t="s">
        <v>100</v>
      </c>
      <c r="G10" s="225"/>
      <c r="H10" s="225"/>
    </row>
    <row r="11" spans="1:8" s="150" customFormat="1" ht="37.5" customHeight="1">
      <c r="A11" s="230" t="s">
        <v>6</v>
      </c>
      <c r="B11" s="230" t="s">
        <v>20</v>
      </c>
      <c r="C11" s="230" t="s">
        <v>125</v>
      </c>
      <c r="D11" s="230" t="s">
        <v>21</v>
      </c>
      <c r="E11" s="230" t="s">
        <v>77</v>
      </c>
      <c r="F11" s="230"/>
      <c r="G11" s="230"/>
      <c r="H11" s="230" t="s">
        <v>117</v>
      </c>
    </row>
    <row r="12" spans="1:8" s="150" customFormat="1" ht="37.5" customHeight="1">
      <c r="A12" s="231"/>
      <c r="B12" s="231"/>
      <c r="C12" s="231"/>
      <c r="D12" s="231"/>
      <c r="E12" s="151" t="s">
        <v>0</v>
      </c>
      <c r="F12" s="151" t="s">
        <v>95</v>
      </c>
      <c r="G12" s="151" t="s">
        <v>23</v>
      </c>
      <c r="H12" s="231"/>
    </row>
    <row r="13" spans="1:8" s="114" customFormat="1" ht="25.5" customHeight="1">
      <c r="A13" s="154" t="s">
        <v>79</v>
      </c>
      <c r="B13" s="154" t="s">
        <v>80</v>
      </c>
      <c r="C13" s="116">
        <v>1</v>
      </c>
      <c r="D13" s="116">
        <v>2</v>
      </c>
      <c r="E13" s="116">
        <v>3</v>
      </c>
      <c r="F13" s="116">
        <v>4</v>
      </c>
      <c r="G13" s="116">
        <v>5</v>
      </c>
      <c r="H13" s="116" t="s">
        <v>81</v>
      </c>
    </row>
    <row r="14" spans="1:8" s="189" customFormat="1" ht="25.5" customHeight="1">
      <c r="A14" s="176"/>
      <c r="B14" s="176" t="s">
        <v>139</v>
      </c>
      <c r="C14" s="28">
        <f aca="true" t="shared" si="0" ref="C14:H14">+C15+C18+C21+C28+C32</f>
        <v>638715.7404469999</v>
      </c>
      <c r="D14" s="28">
        <f t="shared" si="0"/>
        <v>0</v>
      </c>
      <c r="E14" s="28">
        <f t="shared" si="0"/>
        <v>33205.666</v>
      </c>
      <c r="F14" s="28">
        <f t="shared" si="0"/>
        <v>0</v>
      </c>
      <c r="G14" s="28">
        <f t="shared" si="0"/>
        <v>33205.666</v>
      </c>
      <c r="H14" s="28">
        <f t="shared" si="0"/>
        <v>605510.0744469999</v>
      </c>
    </row>
    <row r="15" spans="1:8" ht="31.5">
      <c r="A15" s="185" t="s">
        <v>7</v>
      </c>
      <c r="B15" s="56" t="s">
        <v>25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</row>
    <row r="16" spans="1:8" ht="31.5" hidden="1">
      <c r="A16" s="186">
        <v>1</v>
      </c>
      <c r="B16" s="157" t="s">
        <v>82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</row>
    <row r="17" spans="1:8" ht="15.75" hidden="1">
      <c r="A17" s="186">
        <v>2</v>
      </c>
      <c r="B17" s="157" t="s">
        <v>83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</row>
    <row r="18" spans="1:8" ht="15.75">
      <c r="A18" s="185" t="s">
        <v>10</v>
      </c>
      <c r="B18" s="56" t="s">
        <v>126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</row>
    <row r="19" spans="1:8" ht="31.5" hidden="1">
      <c r="A19" s="186">
        <v>1</v>
      </c>
      <c r="B19" s="157" t="s">
        <v>82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</row>
    <row r="20" spans="1:8" ht="15.75" hidden="1">
      <c r="A20" s="186">
        <v>2</v>
      </c>
      <c r="B20" s="160" t="s">
        <v>83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158">
        <v>0</v>
      </c>
    </row>
    <row r="21" spans="1:8" s="155" customFormat="1" ht="15.75">
      <c r="A21" s="185" t="s">
        <v>12</v>
      </c>
      <c r="B21" s="56" t="s">
        <v>127</v>
      </c>
      <c r="C21" s="161">
        <f aca="true" t="shared" si="1" ref="C21:H21">+C22+C27</f>
        <v>638715.7404469999</v>
      </c>
      <c r="D21" s="161">
        <f t="shared" si="1"/>
        <v>0</v>
      </c>
      <c r="E21" s="161">
        <f t="shared" si="1"/>
        <v>33205.666</v>
      </c>
      <c r="F21" s="161">
        <f t="shared" si="1"/>
        <v>0</v>
      </c>
      <c r="G21" s="161">
        <f t="shared" si="1"/>
        <v>33205.666</v>
      </c>
      <c r="H21" s="161">
        <f t="shared" si="1"/>
        <v>605510.0744469999</v>
      </c>
    </row>
    <row r="22" spans="1:8" s="155" customFormat="1" ht="15.75">
      <c r="A22" s="185">
        <v>1</v>
      </c>
      <c r="B22" s="56" t="s">
        <v>128</v>
      </c>
      <c r="C22" s="161">
        <f>C23+C24</f>
        <v>638715.7404469999</v>
      </c>
      <c r="D22" s="161">
        <f>+D23+D24+D27</f>
        <v>0</v>
      </c>
      <c r="E22" s="161">
        <f>+E23+E24+E27</f>
        <v>33205.666</v>
      </c>
      <c r="F22" s="161">
        <f>+F23+F24+F27</f>
        <v>0</v>
      </c>
      <c r="G22" s="161">
        <f>+G23+G24+G27</f>
        <v>33205.666</v>
      </c>
      <c r="H22" s="161">
        <f>H23+H24</f>
        <v>605510.0744469999</v>
      </c>
    </row>
    <row r="23" spans="1:8" ht="31.5">
      <c r="A23" s="186" t="s">
        <v>65</v>
      </c>
      <c r="B23" s="157" t="s">
        <v>84</v>
      </c>
      <c r="C23" s="158">
        <v>94896.5</v>
      </c>
      <c r="D23" s="158">
        <v>0</v>
      </c>
      <c r="E23" s="158">
        <v>0</v>
      </c>
      <c r="F23" s="158">
        <v>0</v>
      </c>
      <c r="G23" s="158">
        <f>+F23+E23</f>
        <v>0</v>
      </c>
      <c r="H23" s="162">
        <f>+C23+D23-G23</f>
        <v>94896.5</v>
      </c>
    </row>
    <row r="24" spans="1:8" ht="31.5">
      <c r="A24" s="186" t="s">
        <v>66</v>
      </c>
      <c r="B24" s="160" t="s">
        <v>9</v>
      </c>
      <c r="C24" s="158">
        <f>+C25+C26</f>
        <v>543819.2404469999</v>
      </c>
      <c r="D24" s="158">
        <f>+D25+D26</f>
        <v>0</v>
      </c>
      <c r="E24" s="158">
        <f>+E25+E26</f>
        <v>33205.666</v>
      </c>
      <c r="F24" s="158">
        <f>+F25+F26</f>
        <v>0</v>
      </c>
      <c r="G24" s="158">
        <f>+G25+G26</f>
        <v>33205.666</v>
      </c>
      <c r="H24" s="162">
        <f>+C24+D24-G24</f>
        <v>510613.57444699993</v>
      </c>
    </row>
    <row r="25" spans="1:8" ht="16.5">
      <c r="A25" s="187"/>
      <c r="B25" s="124" t="s">
        <v>39</v>
      </c>
      <c r="C25" s="168">
        <v>230762.57244699995</v>
      </c>
      <c r="D25" s="158">
        <v>0</v>
      </c>
      <c r="E25" s="158">
        <v>0</v>
      </c>
      <c r="F25" s="158">
        <v>0</v>
      </c>
      <c r="G25" s="161">
        <f>+F25+E25</f>
        <v>0</v>
      </c>
      <c r="H25" s="182">
        <f>+C25+D25-G25</f>
        <v>230762.57244699995</v>
      </c>
    </row>
    <row r="26" spans="1:8" ht="16.5">
      <c r="A26" s="187"/>
      <c r="B26" s="124" t="s">
        <v>40</v>
      </c>
      <c r="C26" s="168">
        <v>313056.668</v>
      </c>
      <c r="D26" s="158">
        <v>0</v>
      </c>
      <c r="E26" s="158">
        <v>33205.666</v>
      </c>
      <c r="F26" s="158">
        <v>0</v>
      </c>
      <c r="G26" s="161">
        <f>+F26+E26</f>
        <v>33205.666</v>
      </c>
      <c r="H26" s="182">
        <f>+C26+D26-G26</f>
        <v>279851.002</v>
      </c>
    </row>
    <row r="27" spans="1:8" s="155" customFormat="1" ht="15.75">
      <c r="A27" s="185">
        <v>2</v>
      </c>
      <c r="B27" s="56" t="s">
        <v>129</v>
      </c>
      <c r="C27" s="161">
        <v>0</v>
      </c>
      <c r="D27" s="161">
        <v>0</v>
      </c>
      <c r="E27" s="161">
        <v>0</v>
      </c>
      <c r="F27" s="161">
        <v>0</v>
      </c>
      <c r="G27" s="161">
        <v>0</v>
      </c>
      <c r="H27" s="181">
        <v>0</v>
      </c>
    </row>
    <row r="28" spans="1:8" ht="15.75">
      <c r="A28" s="185" t="s">
        <v>13</v>
      </c>
      <c r="B28" s="56" t="s">
        <v>130</v>
      </c>
      <c r="C28" s="161">
        <v>0</v>
      </c>
      <c r="D28" s="161">
        <v>0</v>
      </c>
      <c r="E28" s="161">
        <v>0</v>
      </c>
      <c r="F28" s="161">
        <v>0</v>
      </c>
      <c r="G28" s="161">
        <v>0</v>
      </c>
      <c r="H28" s="161">
        <v>0</v>
      </c>
    </row>
    <row r="29" spans="1:8" ht="15.75">
      <c r="A29" s="186">
        <v>1</v>
      </c>
      <c r="B29" s="157" t="s">
        <v>131</v>
      </c>
      <c r="C29" s="158">
        <v>0</v>
      </c>
      <c r="D29" s="158">
        <v>0</v>
      </c>
      <c r="E29" s="158">
        <v>0</v>
      </c>
      <c r="F29" s="158">
        <v>0</v>
      </c>
      <c r="G29" s="161">
        <v>0</v>
      </c>
      <c r="H29" s="158">
        <v>0</v>
      </c>
    </row>
    <row r="30" spans="1:8" ht="15.75">
      <c r="A30" s="186">
        <v>2</v>
      </c>
      <c r="B30" s="157" t="s">
        <v>132</v>
      </c>
      <c r="C30" s="158">
        <v>0</v>
      </c>
      <c r="D30" s="158">
        <v>0</v>
      </c>
      <c r="E30" s="158">
        <v>0</v>
      </c>
      <c r="F30" s="158">
        <v>0</v>
      </c>
      <c r="G30" s="161">
        <v>0</v>
      </c>
      <c r="H30" s="158">
        <v>0</v>
      </c>
    </row>
    <row r="31" spans="1:8" ht="15.75">
      <c r="A31" s="186"/>
      <c r="B31" s="160" t="s">
        <v>133</v>
      </c>
      <c r="C31" s="158">
        <v>0</v>
      </c>
      <c r="D31" s="158">
        <v>0</v>
      </c>
      <c r="E31" s="158">
        <v>0</v>
      </c>
      <c r="F31" s="158">
        <v>0</v>
      </c>
      <c r="G31" s="161">
        <v>0</v>
      </c>
      <c r="H31" s="158">
        <v>0</v>
      </c>
    </row>
    <row r="32" spans="1:8" ht="16.5" thickBot="1">
      <c r="A32" s="188" t="s">
        <v>14</v>
      </c>
      <c r="B32" s="178" t="s">
        <v>134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</row>
    <row r="36" spans="1:4" ht="15.75" hidden="1">
      <c r="A36" s="171"/>
      <c r="B36" s="152"/>
      <c r="C36" s="172" t="s">
        <v>96</v>
      </c>
      <c r="D36" s="172" t="s">
        <v>97</v>
      </c>
    </row>
    <row r="37" spans="1:5" ht="25.5" customHeight="1" hidden="1">
      <c r="A37" s="171"/>
      <c r="B37" s="173" t="s">
        <v>98</v>
      </c>
      <c r="C37" s="174">
        <f>840579/6797898*100</f>
        <v>12.365278208057843</v>
      </c>
      <c r="D37" s="174">
        <f>745671/6691300*100</f>
        <v>11.143888332611002</v>
      </c>
      <c r="E37" s="137"/>
    </row>
    <row r="39" ht="16.5" customHeight="1"/>
  </sheetData>
  <sheetProtection/>
  <mergeCells count="14">
    <mergeCell ref="A7:H7"/>
    <mergeCell ref="F10:H10"/>
    <mergeCell ref="A11:A12"/>
    <mergeCell ref="B11:B12"/>
    <mergeCell ref="C11:C12"/>
    <mergeCell ref="D11:D12"/>
    <mergeCell ref="E11:G11"/>
    <mergeCell ref="H11:H12"/>
    <mergeCell ref="A1:B1"/>
    <mergeCell ref="G1:H1"/>
    <mergeCell ref="A2:B2"/>
    <mergeCell ref="A4:H4"/>
    <mergeCell ref="A5:H5"/>
    <mergeCell ref="A6:H6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15"/>
  <sheetViews>
    <sheetView zoomScalePageLayoutView="0" workbookViewId="0" topLeftCell="A2">
      <selection activeCell="I19" sqref="I19"/>
    </sheetView>
  </sheetViews>
  <sheetFormatPr defaultColWidth="8.796875" defaultRowHeight="15"/>
  <cols>
    <col min="1" max="1" width="6.3984375" style="141" customWidth="1"/>
    <col min="2" max="2" width="37.59765625" style="141" customWidth="1"/>
    <col min="3" max="3" width="7" style="141" customWidth="1"/>
    <col min="4" max="8" width="9.69921875" style="141" customWidth="1"/>
    <col min="9" max="16" width="9.59765625" style="141" customWidth="1"/>
    <col min="17" max="16384" width="9.09765625" style="141" customWidth="1"/>
  </cols>
  <sheetData>
    <row r="6" spans="2:7" ht="15.75" hidden="1">
      <c r="B6" s="139"/>
      <c r="C6" s="140"/>
      <c r="D6" s="142"/>
      <c r="E6" s="142"/>
      <c r="F6" s="142"/>
      <c r="G6" s="142"/>
    </row>
    <row r="7" spans="2:16" ht="15.75" hidden="1">
      <c r="B7" s="141" t="s">
        <v>114</v>
      </c>
      <c r="L7" s="28"/>
      <c r="M7" s="28">
        <v>420543.151332</v>
      </c>
      <c r="O7" s="28">
        <v>138223.833332</v>
      </c>
      <c r="P7" s="28">
        <v>95328.333332</v>
      </c>
    </row>
    <row r="8" ht="15.75" hidden="1"/>
    <row r="9" ht="15.75" hidden="1"/>
    <row r="10" spans="14:16" ht="15.75">
      <c r="N10" s="241" t="s">
        <v>100</v>
      </c>
      <c r="O10" s="241"/>
      <c r="P10" s="241"/>
    </row>
    <row r="11" spans="1:16" ht="15.75">
      <c r="A11" s="240" t="s">
        <v>41</v>
      </c>
      <c r="B11" s="239" t="s">
        <v>70</v>
      </c>
      <c r="C11" s="239" t="s">
        <v>103</v>
      </c>
      <c r="D11" s="239" t="s">
        <v>102</v>
      </c>
      <c r="E11" s="239"/>
      <c r="F11" s="239"/>
      <c r="G11" s="239"/>
      <c r="H11" s="239"/>
      <c r="I11" s="239"/>
      <c r="J11" s="239" t="s">
        <v>104</v>
      </c>
      <c r="K11" s="239" t="s">
        <v>105</v>
      </c>
      <c r="L11" s="239" t="s">
        <v>106</v>
      </c>
      <c r="M11" s="239" t="s">
        <v>107</v>
      </c>
      <c r="N11" s="239" t="s">
        <v>108</v>
      </c>
      <c r="O11" s="239" t="s">
        <v>109</v>
      </c>
      <c r="P11" s="239" t="s">
        <v>110</v>
      </c>
    </row>
    <row r="12" spans="1:16" ht="47.25">
      <c r="A12" s="240"/>
      <c r="B12" s="239"/>
      <c r="C12" s="239"/>
      <c r="D12" s="93">
        <v>2011</v>
      </c>
      <c r="E12" s="93">
        <v>2012</v>
      </c>
      <c r="F12" s="93">
        <v>2013</v>
      </c>
      <c r="G12" s="93">
        <v>2014</v>
      </c>
      <c r="H12" s="93">
        <v>2015</v>
      </c>
      <c r="I12" s="93" t="s">
        <v>115</v>
      </c>
      <c r="J12" s="239"/>
      <c r="K12" s="239"/>
      <c r="L12" s="239"/>
      <c r="M12" s="239"/>
      <c r="N12" s="239"/>
      <c r="O12" s="239"/>
      <c r="P12" s="239"/>
    </row>
    <row r="13" spans="1:16" ht="15.75">
      <c r="A13" s="144"/>
      <c r="B13" s="27" t="s">
        <v>112</v>
      </c>
      <c r="C13" s="93"/>
      <c r="D13" s="143">
        <v>850600.916666667</v>
      </c>
      <c r="E13" s="143">
        <v>880028.916666667</v>
      </c>
      <c r="F13" s="143">
        <v>942215.916666667</v>
      </c>
      <c r="G13" s="143">
        <v>1061382.91666667</v>
      </c>
      <c r="H13" s="143">
        <v>1019612.74666667</v>
      </c>
      <c r="I13" s="143">
        <f>+(D13+E13+F13+G13+H13)/5</f>
        <v>950768.2826666681</v>
      </c>
      <c r="J13" s="143">
        <v>1011904.74666667</v>
      </c>
      <c r="K13" s="143">
        <v>840579.318</v>
      </c>
      <c r="L13" s="143">
        <v>745671.4064470001</v>
      </c>
      <c r="M13" s="145">
        <f>+K13-M7</f>
        <v>420036.166668</v>
      </c>
      <c r="N13" s="145">
        <f>+(J13+K13+M13)/3</f>
        <v>757506.7437782233</v>
      </c>
      <c r="O13" s="146">
        <f>+M13-O7</f>
        <v>281812.333336</v>
      </c>
      <c r="P13" s="146">
        <f>+O13-P7</f>
        <v>186484.00000399997</v>
      </c>
    </row>
    <row r="14" spans="1:16" ht="31.5">
      <c r="A14" s="144"/>
      <c r="B14" s="27" t="s">
        <v>113</v>
      </c>
      <c r="C14" s="93"/>
      <c r="D14" s="143">
        <v>4156306.119967</v>
      </c>
      <c r="E14" s="143">
        <v>4518654.243626</v>
      </c>
      <c r="F14" s="143">
        <v>4583182.5757369995</v>
      </c>
      <c r="G14" s="143">
        <v>4112417.578144</v>
      </c>
      <c r="H14" s="143">
        <v>5174958.663902</v>
      </c>
      <c r="I14" s="143">
        <f>+(D14+E14+F14+G14+H14)/5</f>
        <v>4509103.836275199</v>
      </c>
      <c r="J14" s="145">
        <v>6334780.1446360005</v>
      </c>
      <c r="K14" s="145">
        <v>6797898</v>
      </c>
      <c r="L14" s="145">
        <v>3656000</v>
      </c>
      <c r="M14" s="145">
        <v>6691300</v>
      </c>
      <c r="N14" s="145">
        <f>+(J14+K14+M14)/3</f>
        <v>6607992.714878667</v>
      </c>
      <c r="O14" s="145">
        <v>7305000</v>
      </c>
      <c r="P14" s="145">
        <v>8046900</v>
      </c>
    </row>
    <row r="15" spans="1:16" ht="47.25">
      <c r="A15" s="144"/>
      <c r="B15" s="27" t="s">
        <v>101</v>
      </c>
      <c r="C15" s="93" t="s">
        <v>111</v>
      </c>
      <c r="D15" s="147">
        <f>+D13/D14*100</f>
        <v>20.465309631077428</v>
      </c>
      <c r="E15" s="147">
        <f>+E13/E14*100</f>
        <v>19.47546480034477</v>
      </c>
      <c r="F15" s="147">
        <f>+F13/F14*100</f>
        <v>20.55811439096235</v>
      </c>
      <c r="G15" s="147">
        <f>+G13/G14*100</f>
        <v>25.80922040377255</v>
      </c>
      <c r="H15" s="147">
        <f>+H13/H14*100</f>
        <v>19.702819150595225</v>
      </c>
      <c r="I15" s="148">
        <f>+(D15+E15+F15+G15+H15)/5</f>
        <v>21.20218567535046</v>
      </c>
      <c r="J15" s="147">
        <f aca="true" t="shared" si="0" ref="J15:P15">+J13/J14*100</f>
        <v>15.973794252725632</v>
      </c>
      <c r="K15" s="147">
        <f t="shared" si="0"/>
        <v>12.365282885974459</v>
      </c>
      <c r="L15" s="147">
        <f t="shared" si="0"/>
        <v>20.395826215727574</v>
      </c>
      <c r="M15" s="147">
        <f t="shared" si="0"/>
        <v>6.277347700267512</v>
      </c>
      <c r="N15" s="147">
        <f>+(J15+K15+M15)/3</f>
        <v>11.538808279655868</v>
      </c>
      <c r="O15" s="149">
        <f t="shared" si="0"/>
        <v>3.8578005932375086</v>
      </c>
      <c r="P15" s="149">
        <f t="shared" si="0"/>
        <v>2.3174638681231277</v>
      </c>
    </row>
  </sheetData>
  <sheetProtection/>
  <mergeCells count="12">
    <mergeCell ref="K11:K12"/>
    <mergeCell ref="L11:L12"/>
    <mergeCell ref="M11:M12"/>
    <mergeCell ref="N11:N12"/>
    <mergeCell ref="A11:A12"/>
    <mergeCell ref="O11:O12"/>
    <mergeCell ref="P11:P12"/>
    <mergeCell ref="N10:P10"/>
    <mergeCell ref="D11:I11"/>
    <mergeCell ref="B11:B12"/>
    <mergeCell ref="C11:C12"/>
    <mergeCell ref="J11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7"/>
  <sheetViews>
    <sheetView zoomScalePageLayoutView="0" workbookViewId="0" topLeftCell="A1">
      <selection activeCell="B45" sqref="B45"/>
    </sheetView>
  </sheetViews>
  <sheetFormatPr defaultColWidth="8.796875" defaultRowHeight="15"/>
  <cols>
    <col min="1" max="1" width="5.8984375" style="1" customWidth="1"/>
    <col min="2" max="2" width="38.69921875" style="1" customWidth="1"/>
    <col min="3" max="3" width="10.59765625" style="1" customWidth="1"/>
    <col min="4" max="4" width="12.69921875" style="1" customWidth="1"/>
    <col min="5" max="5" width="11.3984375" style="1" customWidth="1"/>
    <col min="6" max="6" width="12.59765625" style="1" customWidth="1"/>
    <col min="7" max="7" width="10.69921875" style="1" customWidth="1"/>
    <col min="8" max="8" width="10.59765625" style="1" customWidth="1"/>
    <col min="9" max="16384" width="9.09765625" style="1" customWidth="1"/>
  </cols>
  <sheetData>
    <row r="1" spans="1:6" ht="15.75">
      <c r="A1" s="190" t="s">
        <v>3</v>
      </c>
      <c r="B1" s="190"/>
      <c r="E1" s="15"/>
      <c r="F1" s="15"/>
    </row>
    <row r="2" spans="1:6" ht="15.75">
      <c r="A2" s="191" t="s">
        <v>4</v>
      </c>
      <c r="B2" s="191"/>
      <c r="E2" s="15"/>
      <c r="F2" s="15"/>
    </row>
    <row r="3" spans="5:6" ht="15.75">
      <c r="E3" s="15"/>
      <c r="F3" s="15"/>
    </row>
    <row r="4" spans="5:6" ht="15.75">
      <c r="E4" s="15"/>
      <c r="F4" s="15"/>
    </row>
    <row r="5" spans="1:8" ht="18.75">
      <c r="A5" s="192" t="s">
        <v>17</v>
      </c>
      <c r="B5" s="192"/>
      <c r="C5" s="192"/>
      <c r="D5" s="192"/>
      <c r="E5" s="192"/>
      <c r="F5" s="192"/>
      <c r="G5" s="192"/>
      <c r="H5" s="192"/>
    </row>
    <row r="6" spans="1:8" ht="18.75">
      <c r="A6" s="192" t="s">
        <v>43</v>
      </c>
      <c r="B6" s="192"/>
      <c r="C6" s="192"/>
      <c r="D6" s="192"/>
      <c r="E6" s="192"/>
      <c r="F6" s="192"/>
      <c r="G6" s="192"/>
      <c r="H6" s="192"/>
    </row>
    <row r="7" spans="1:8" ht="16.5">
      <c r="A7" s="193" t="s">
        <v>5</v>
      </c>
      <c r="B7" s="193"/>
      <c r="C7" s="193"/>
      <c r="D7" s="193"/>
      <c r="E7" s="193"/>
      <c r="F7" s="193"/>
      <c r="G7" s="193"/>
      <c r="H7" s="193"/>
    </row>
    <row r="8" spans="1:8" ht="16.5">
      <c r="A8" s="2"/>
      <c r="B8" s="2"/>
      <c r="C8" s="2"/>
      <c r="D8" s="2"/>
      <c r="E8" s="2"/>
      <c r="F8" s="2"/>
      <c r="G8" s="2"/>
      <c r="H8" s="2"/>
    </row>
    <row r="9" spans="1:8" ht="16.5">
      <c r="A9" s="2"/>
      <c r="B9" s="2"/>
      <c r="C9" s="2"/>
      <c r="D9" s="2"/>
      <c r="E9" s="2"/>
      <c r="F9" s="2"/>
      <c r="G9" s="2"/>
      <c r="H9" s="2"/>
    </row>
    <row r="10" spans="1:8" ht="16.5">
      <c r="A10" s="194" t="s">
        <v>42</v>
      </c>
      <c r="B10" s="194"/>
      <c r="C10" s="194"/>
      <c r="D10" s="194"/>
      <c r="E10" s="194"/>
      <c r="F10" s="194"/>
      <c r="G10" s="194"/>
      <c r="H10" s="194"/>
    </row>
    <row r="11" spans="1:8" ht="16.5">
      <c r="A11" s="195" t="s">
        <v>50</v>
      </c>
      <c r="B11" s="208"/>
      <c r="C11" s="208"/>
      <c r="D11" s="208"/>
      <c r="E11" s="208"/>
      <c r="F11" s="208"/>
      <c r="G11" s="208"/>
      <c r="H11" s="208"/>
    </row>
    <row r="12" spans="1:8" ht="16.5">
      <c r="A12" s="195" t="s">
        <v>51</v>
      </c>
      <c r="B12" s="208"/>
      <c r="C12" s="208"/>
      <c r="D12" s="208"/>
      <c r="E12" s="208"/>
      <c r="F12" s="208"/>
      <c r="G12" s="208"/>
      <c r="H12" s="208"/>
    </row>
    <row r="13" spans="1:8" ht="16.5">
      <c r="A13" s="2"/>
      <c r="B13" s="2"/>
      <c r="C13" s="2"/>
      <c r="D13" s="2"/>
      <c r="E13" s="2"/>
      <c r="F13" s="2"/>
      <c r="G13" s="2"/>
      <c r="H13" s="2"/>
    </row>
    <row r="14" spans="1:8" ht="16.5">
      <c r="A14" s="194" t="s">
        <v>19</v>
      </c>
      <c r="B14" s="194"/>
      <c r="C14" s="194"/>
      <c r="D14" s="194"/>
      <c r="E14" s="194"/>
      <c r="F14" s="194"/>
      <c r="G14" s="194"/>
      <c r="H14" s="194"/>
    </row>
    <row r="15" spans="2:8" ht="15.75">
      <c r="B15" s="196" t="s">
        <v>38</v>
      </c>
      <c r="C15" s="196"/>
      <c r="D15" s="196"/>
      <c r="E15" s="196"/>
      <c r="F15" s="196"/>
      <c r="G15" s="196"/>
      <c r="H15" s="196"/>
    </row>
    <row r="16" spans="5:6" ht="16.5" thickBot="1">
      <c r="E16" s="15"/>
      <c r="F16" s="15"/>
    </row>
    <row r="17" spans="1:8" ht="17.25" thickBot="1" thickTop="1">
      <c r="A17" s="209" t="s">
        <v>6</v>
      </c>
      <c r="B17" s="211" t="s">
        <v>20</v>
      </c>
      <c r="C17" s="211" t="s">
        <v>2</v>
      </c>
      <c r="D17" s="213" t="s">
        <v>21</v>
      </c>
      <c r="E17" s="215" t="s">
        <v>1</v>
      </c>
      <c r="F17" s="215"/>
      <c r="G17" s="215"/>
      <c r="H17" s="216" t="s">
        <v>24</v>
      </c>
    </row>
    <row r="18" spans="1:8" ht="17.25" thickBot="1" thickTop="1">
      <c r="A18" s="210"/>
      <c r="B18" s="212"/>
      <c r="C18" s="212"/>
      <c r="D18" s="214"/>
      <c r="E18" s="39" t="s">
        <v>0</v>
      </c>
      <c r="F18" s="39" t="s">
        <v>22</v>
      </c>
      <c r="G18" s="38" t="s">
        <v>23</v>
      </c>
      <c r="H18" s="217"/>
    </row>
    <row r="19" spans="1:8" ht="32.25" thickTop="1">
      <c r="A19" s="17" t="s">
        <v>7</v>
      </c>
      <c r="B19" s="18" t="s">
        <v>25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</row>
    <row r="20" spans="1:8" ht="31.5">
      <c r="A20" s="47">
        <v>1</v>
      </c>
      <c r="B20" s="48" t="s">
        <v>26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</row>
    <row r="21" spans="1:8" ht="15.75">
      <c r="A21" s="22">
        <v>2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ht="15.75">
      <c r="A22" s="26" t="s">
        <v>10</v>
      </c>
      <c r="B22" s="27" t="s">
        <v>28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9">
        <v>0</v>
      </c>
    </row>
    <row r="23" spans="1:8" ht="31.5">
      <c r="A23" s="47">
        <v>1</v>
      </c>
      <c r="B23" s="48" t="s">
        <v>29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</row>
    <row r="24" spans="1:8" ht="31.5">
      <c r="A24" s="22">
        <v>2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5.75">
      <c r="A25" s="26" t="s">
        <v>12</v>
      </c>
      <c r="B25" s="27" t="s">
        <v>31</v>
      </c>
      <c r="C25" s="51">
        <f aca="true" t="shared" si="0" ref="C25:H25">+C26+C27+C30</f>
        <v>672.807916666667</v>
      </c>
      <c r="D25" s="51">
        <f t="shared" si="0"/>
        <v>200.468</v>
      </c>
      <c r="E25" s="51">
        <f t="shared" si="0"/>
        <v>22.675</v>
      </c>
      <c r="F25" s="28">
        <f t="shared" si="0"/>
        <v>0</v>
      </c>
      <c r="G25" s="51">
        <f t="shared" si="0"/>
        <v>22.675</v>
      </c>
      <c r="H25" s="52">
        <f t="shared" si="0"/>
        <v>850.6009166666669</v>
      </c>
    </row>
    <row r="26" spans="1:8" ht="31.5">
      <c r="A26" s="47">
        <v>1</v>
      </c>
      <c r="B26" s="48" t="s">
        <v>8</v>
      </c>
      <c r="C26" s="49">
        <v>85.6</v>
      </c>
      <c r="D26" s="49">
        <v>30</v>
      </c>
      <c r="E26" s="49">
        <v>22.675</v>
      </c>
      <c r="F26" s="49">
        <v>0</v>
      </c>
      <c r="G26" s="12">
        <f>+F26+E26</f>
        <v>22.675</v>
      </c>
      <c r="H26" s="50">
        <f>+C26+D26-G26</f>
        <v>92.925</v>
      </c>
    </row>
    <row r="27" spans="1:8" ht="31.5">
      <c r="A27" s="9">
        <v>2</v>
      </c>
      <c r="B27" s="8" t="s">
        <v>9</v>
      </c>
      <c r="C27" s="5">
        <f>+C28+C29</f>
        <v>587.207916666667</v>
      </c>
      <c r="D27" s="5">
        <f>+D28+D29</f>
        <v>170.468</v>
      </c>
      <c r="E27" s="5">
        <v>0</v>
      </c>
      <c r="F27" s="5">
        <v>0</v>
      </c>
      <c r="G27" s="41">
        <f>+F27+E27</f>
        <v>0</v>
      </c>
      <c r="H27" s="35">
        <f>+C27+D27-G27</f>
        <v>757.6759166666669</v>
      </c>
    </row>
    <row r="28" spans="1:8" ht="16.5">
      <c r="A28" s="13"/>
      <c r="B28" s="36" t="s">
        <v>39</v>
      </c>
      <c r="C28" s="14">
        <v>359.207916666667</v>
      </c>
      <c r="D28" s="14">
        <v>0</v>
      </c>
      <c r="E28" s="14">
        <v>0</v>
      </c>
      <c r="F28" s="14">
        <v>0</v>
      </c>
      <c r="G28" s="41">
        <f>+F28+E28</f>
        <v>0</v>
      </c>
      <c r="H28" s="37">
        <f>+C28+D28-G28</f>
        <v>359.207916666667</v>
      </c>
    </row>
    <row r="29" spans="1:8" ht="16.5">
      <c r="A29" s="13"/>
      <c r="B29" s="36" t="s">
        <v>40</v>
      </c>
      <c r="C29" s="14">
        <v>228</v>
      </c>
      <c r="D29" s="14">
        <v>170.468</v>
      </c>
      <c r="E29" s="14">
        <v>0</v>
      </c>
      <c r="F29" s="14">
        <v>0</v>
      </c>
      <c r="G29" s="41">
        <f>+F29+E29</f>
        <v>0</v>
      </c>
      <c r="H29" s="37">
        <f>+C29+D29-G29</f>
        <v>398.46799999999996</v>
      </c>
    </row>
    <row r="30" spans="1:8" ht="15.75">
      <c r="A30" s="22">
        <v>3</v>
      </c>
      <c r="B30" s="46" t="s">
        <v>32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4">
        <v>0</v>
      </c>
    </row>
    <row r="31" spans="1:8" ht="15.75">
      <c r="A31" s="55" t="s">
        <v>13</v>
      </c>
      <c r="B31" s="56" t="s">
        <v>11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8">
        <v>0</v>
      </c>
    </row>
    <row r="32" spans="1:8" ht="31.5">
      <c r="A32" s="65">
        <v>1</v>
      </c>
      <c r="B32" s="48" t="s">
        <v>33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9">
        <v>0</v>
      </c>
    </row>
    <row r="33" spans="1:8" ht="31.5">
      <c r="A33" s="11">
        <v>2</v>
      </c>
      <c r="B33" s="8" t="s">
        <v>34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10">
        <v>0</v>
      </c>
    </row>
    <row r="34" spans="1:8" ht="15.75">
      <c r="A34" s="66">
        <v>3</v>
      </c>
      <c r="B34" s="23" t="s">
        <v>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4">
        <v>0</v>
      </c>
    </row>
    <row r="35" spans="1:8" ht="31.5">
      <c r="A35" s="55" t="s">
        <v>14</v>
      </c>
      <c r="B35" s="56" t="s">
        <v>36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8">
        <v>0</v>
      </c>
    </row>
    <row r="36" spans="1:8" ht="32.25" thickBot="1">
      <c r="A36" s="59" t="s">
        <v>15</v>
      </c>
      <c r="B36" s="60" t="s">
        <v>37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2">
        <v>0</v>
      </c>
    </row>
    <row r="37" spans="1:8" ht="17.25" thickBot="1" thickTop="1">
      <c r="A37" s="63" t="s">
        <v>16</v>
      </c>
      <c r="B37" s="84" t="s">
        <v>23</v>
      </c>
      <c r="C37" s="75">
        <f aca="true" t="shared" si="1" ref="C37:H37">+C36+C35+C31+C25+C22+C19</f>
        <v>672.807916666667</v>
      </c>
      <c r="D37" s="75">
        <f t="shared" si="1"/>
        <v>200.468</v>
      </c>
      <c r="E37" s="75">
        <f t="shared" si="1"/>
        <v>22.675</v>
      </c>
      <c r="F37" s="77">
        <f t="shared" si="1"/>
        <v>0</v>
      </c>
      <c r="G37" s="75">
        <f t="shared" si="1"/>
        <v>22.675</v>
      </c>
      <c r="H37" s="76">
        <f t="shared" si="1"/>
        <v>850.6009166666669</v>
      </c>
    </row>
    <row r="38" ht="16.5" thickTop="1"/>
  </sheetData>
  <sheetProtection/>
  <mergeCells count="16">
    <mergeCell ref="A11:H11"/>
    <mergeCell ref="A12:H12"/>
    <mergeCell ref="A14:H14"/>
    <mergeCell ref="B15:H15"/>
    <mergeCell ref="A17:A18"/>
    <mergeCell ref="B17:B18"/>
    <mergeCell ref="C17:C18"/>
    <mergeCell ref="D17:D18"/>
    <mergeCell ref="E17:G17"/>
    <mergeCell ref="H17:H18"/>
    <mergeCell ref="A5:H5"/>
    <mergeCell ref="A6:H6"/>
    <mergeCell ref="A1:B1"/>
    <mergeCell ref="A2:B2"/>
    <mergeCell ref="A7:H7"/>
    <mergeCell ref="A10:H10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36"/>
  <sheetViews>
    <sheetView zoomScalePageLayoutView="0" workbookViewId="0" topLeftCell="A13">
      <pane xSplit="2" ySplit="5" topLeftCell="C21" activePane="bottomRight" state="frozen"/>
      <selection pane="topLeft" activeCell="A13" sqref="A13"/>
      <selection pane="topRight" activeCell="C13" sqref="C13"/>
      <selection pane="bottomLeft" activeCell="A18" sqref="A18"/>
      <selection pane="bottomRight" activeCell="E25" sqref="E25:E27"/>
    </sheetView>
  </sheetViews>
  <sheetFormatPr defaultColWidth="8.796875" defaultRowHeight="15"/>
  <cols>
    <col min="1" max="1" width="5.8984375" style="1" customWidth="1"/>
    <col min="2" max="2" width="38.69921875" style="1" customWidth="1"/>
    <col min="3" max="3" width="10.59765625" style="1" customWidth="1"/>
    <col min="4" max="4" width="12.69921875" style="1" customWidth="1"/>
    <col min="5" max="5" width="11.3984375" style="1" customWidth="1"/>
    <col min="6" max="6" width="12.59765625" style="1" customWidth="1"/>
    <col min="7" max="7" width="10.69921875" style="1" customWidth="1"/>
    <col min="8" max="8" width="10.59765625" style="1" customWidth="1"/>
    <col min="9" max="16384" width="9.09765625" style="1" customWidth="1"/>
  </cols>
  <sheetData>
    <row r="1" spans="1:6" ht="15.75">
      <c r="A1" s="190" t="s">
        <v>3</v>
      </c>
      <c r="B1" s="190"/>
      <c r="E1" s="15"/>
      <c r="F1" s="15"/>
    </row>
    <row r="2" spans="1:6" ht="15.75">
      <c r="A2" s="191" t="s">
        <v>4</v>
      </c>
      <c r="B2" s="191"/>
      <c r="E2" s="15"/>
      <c r="F2" s="15"/>
    </row>
    <row r="3" spans="5:6" ht="15.75">
      <c r="E3" s="15"/>
      <c r="F3" s="15"/>
    </row>
    <row r="4" spans="5:6" ht="15.75">
      <c r="E4" s="15"/>
      <c r="F4" s="15"/>
    </row>
    <row r="5" spans="1:8" ht="18.75">
      <c r="A5" s="192" t="s">
        <v>17</v>
      </c>
      <c r="B5" s="192"/>
      <c r="C5" s="192"/>
      <c r="D5" s="192"/>
      <c r="E5" s="192"/>
      <c r="F5" s="192"/>
      <c r="G5" s="192"/>
      <c r="H5" s="192"/>
    </row>
    <row r="6" spans="1:8" ht="18.75">
      <c r="A6" s="192" t="s">
        <v>45</v>
      </c>
      <c r="B6" s="192"/>
      <c r="C6" s="192"/>
      <c r="D6" s="192"/>
      <c r="E6" s="192"/>
      <c r="F6" s="192"/>
      <c r="G6" s="192"/>
      <c r="H6" s="192"/>
    </row>
    <row r="7" spans="1:8" ht="16.5">
      <c r="A7" s="193" t="s">
        <v>5</v>
      </c>
      <c r="B7" s="193"/>
      <c r="C7" s="193"/>
      <c r="D7" s="193"/>
      <c r="E7" s="193"/>
      <c r="F7" s="193"/>
      <c r="G7" s="193"/>
      <c r="H7" s="193"/>
    </row>
    <row r="8" spans="1:8" ht="16.5">
      <c r="A8" s="2"/>
      <c r="B8" s="2"/>
      <c r="C8" s="2"/>
      <c r="D8" s="2"/>
      <c r="E8" s="2"/>
      <c r="F8" s="2"/>
      <c r="G8" s="2"/>
      <c r="H8" s="2"/>
    </row>
    <row r="9" spans="1:8" ht="16.5">
      <c r="A9" s="194" t="s">
        <v>42</v>
      </c>
      <c r="B9" s="194"/>
      <c r="C9" s="194"/>
      <c r="D9" s="194"/>
      <c r="E9" s="194"/>
      <c r="F9" s="194"/>
      <c r="G9" s="194"/>
      <c r="H9" s="194"/>
    </row>
    <row r="10" spans="1:8" ht="16.5">
      <c r="A10" s="195" t="s">
        <v>44</v>
      </c>
      <c r="B10" s="208"/>
      <c r="C10" s="208"/>
      <c r="D10" s="208"/>
      <c r="E10" s="208"/>
      <c r="F10" s="208"/>
      <c r="G10" s="208"/>
      <c r="H10" s="208"/>
    </row>
    <row r="11" spans="1:8" ht="16.5">
      <c r="A11" s="195" t="s">
        <v>49</v>
      </c>
      <c r="B11" s="208"/>
      <c r="C11" s="208"/>
      <c r="D11" s="208"/>
      <c r="E11" s="208"/>
      <c r="F11" s="208"/>
      <c r="G11" s="208"/>
      <c r="H11" s="208"/>
    </row>
    <row r="12" spans="1:8" ht="16.5">
      <c r="A12" s="2"/>
      <c r="B12" s="2"/>
      <c r="C12" s="2"/>
      <c r="D12" s="2"/>
      <c r="E12" s="2"/>
      <c r="F12" s="2"/>
      <c r="G12" s="2"/>
      <c r="H12" s="2"/>
    </row>
    <row r="13" spans="1:8" ht="16.5">
      <c r="A13" s="194" t="s">
        <v>19</v>
      </c>
      <c r="B13" s="194"/>
      <c r="C13" s="194"/>
      <c r="D13" s="194"/>
      <c r="E13" s="194"/>
      <c r="F13" s="194"/>
      <c r="G13" s="194"/>
      <c r="H13" s="194"/>
    </row>
    <row r="14" spans="2:8" ht="15.75">
      <c r="B14" s="196" t="s">
        <v>38</v>
      </c>
      <c r="C14" s="196"/>
      <c r="D14" s="196"/>
      <c r="E14" s="196"/>
      <c r="F14" s="196"/>
      <c r="G14" s="196"/>
      <c r="H14" s="196"/>
    </row>
    <row r="15" spans="5:6" ht="16.5" thickBot="1">
      <c r="E15" s="15"/>
      <c r="F15" s="15"/>
    </row>
    <row r="16" spans="1:8" ht="17.25" thickBot="1" thickTop="1">
      <c r="A16" s="209" t="s">
        <v>6</v>
      </c>
      <c r="B16" s="211" t="s">
        <v>20</v>
      </c>
      <c r="C16" s="211" t="s">
        <v>2</v>
      </c>
      <c r="D16" s="213" t="s">
        <v>21</v>
      </c>
      <c r="E16" s="215" t="s">
        <v>1</v>
      </c>
      <c r="F16" s="215"/>
      <c r="G16" s="215"/>
      <c r="H16" s="216" t="s">
        <v>24</v>
      </c>
    </row>
    <row r="17" spans="1:8" ht="17.25" thickBot="1" thickTop="1">
      <c r="A17" s="210"/>
      <c r="B17" s="212"/>
      <c r="C17" s="212"/>
      <c r="D17" s="214"/>
      <c r="E17" s="39" t="s">
        <v>0</v>
      </c>
      <c r="F17" s="39" t="s">
        <v>22</v>
      </c>
      <c r="G17" s="38" t="s">
        <v>23</v>
      </c>
      <c r="H17" s="217"/>
    </row>
    <row r="18" spans="1:8" ht="32.25" thickTop="1">
      <c r="A18" s="17" t="s">
        <v>7</v>
      </c>
      <c r="B18" s="18" t="s">
        <v>25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</row>
    <row r="19" spans="1:8" ht="31.5">
      <c r="A19" s="47">
        <v>1</v>
      </c>
      <c r="B19" s="48" t="s">
        <v>26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4">
        <v>0</v>
      </c>
    </row>
    <row r="20" spans="1:8" ht="15.75">
      <c r="A20" s="22">
        <v>2</v>
      </c>
      <c r="B20" s="23" t="s">
        <v>27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5">
        <v>0</v>
      </c>
    </row>
    <row r="21" spans="1:8" ht="15.75">
      <c r="A21" s="26" t="s">
        <v>10</v>
      </c>
      <c r="B21" s="27" t="s">
        <v>28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9">
        <v>0</v>
      </c>
    </row>
    <row r="22" spans="1:8" ht="31.5">
      <c r="A22" s="47">
        <v>1</v>
      </c>
      <c r="B22" s="48" t="s">
        <v>29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0</v>
      </c>
    </row>
    <row r="23" spans="1:8" ht="31.5">
      <c r="A23" s="22">
        <v>2</v>
      </c>
      <c r="B23" s="23" t="s">
        <v>30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</row>
    <row r="24" spans="1:8" ht="15.75">
      <c r="A24" s="26" t="s">
        <v>12</v>
      </c>
      <c r="B24" s="27" t="s">
        <v>31</v>
      </c>
      <c r="C24" s="51">
        <f aca="true" t="shared" si="0" ref="C24:H24">+C25+C26+C29</f>
        <v>850.600916666667</v>
      </c>
      <c r="D24" s="51">
        <f t="shared" si="0"/>
        <v>75</v>
      </c>
      <c r="E24" s="51">
        <f t="shared" si="0"/>
        <v>45.572</v>
      </c>
      <c r="F24" s="28">
        <f t="shared" si="0"/>
        <v>0</v>
      </c>
      <c r="G24" s="51">
        <f t="shared" si="0"/>
        <v>45.572</v>
      </c>
      <c r="H24" s="52">
        <f t="shared" si="0"/>
        <v>880.028916666667</v>
      </c>
    </row>
    <row r="25" spans="1:8" ht="31.5">
      <c r="A25" s="47">
        <v>1</v>
      </c>
      <c r="B25" s="48" t="s">
        <v>8</v>
      </c>
      <c r="C25" s="49">
        <v>92.925</v>
      </c>
      <c r="D25" s="49">
        <v>75</v>
      </c>
      <c r="E25" s="49">
        <v>27.3</v>
      </c>
      <c r="F25" s="24">
        <v>0</v>
      </c>
      <c r="G25" s="12">
        <f>+F25+E25</f>
        <v>27.3</v>
      </c>
      <c r="H25" s="50">
        <f>+C25+D25-G25</f>
        <v>140.625</v>
      </c>
    </row>
    <row r="26" spans="1:8" ht="31.5">
      <c r="A26" s="9">
        <v>2</v>
      </c>
      <c r="B26" s="8" t="s">
        <v>9</v>
      </c>
      <c r="C26" s="5">
        <f>+C27+C28</f>
        <v>757.675916666667</v>
      </c>
      <c r="D26" s="24">
        <f>+D27+D28</f>
        <v>0</v>
      </c>
      <c r="E26" s="5">
        <f>+E27+E28</f>
        <v>18.272</v>
      </c>
      <c r="F26" s="24">
        <v>0</v>
      </c>
      <c r="G26" s="3">
        <f>+F26+E26</f>
        <v>18.272</v>
      </c>
      <c r="H26" s="35">
        <f>+C26+D26-G26</f>
        <v>739.403916666667</v>
      </c>
    </row>
    <row r="27" spans="1:8" ht="16.5">
      <c r="A27" s="13"/>
      <c r="B27" s="36" t="s">
        <v>39</v>
      </c>
      <c r="C27" s="14">
        <v>359.207916666667</v>
      </c>
      <c r="D27" s="24">
        <v>0</v>
      </c>
      <c r="E27" s="14">
        <v>18.272</v>
      </c>
      <c r="F27" s="24">
        <v>0</v>
      </c>
      <c r="G27" s="3">
        <f>+F27+E27</f>
        <v>18.272</v>
      </c>
      <c r="H27" s="37">
        <f>+C27+D27-G27</f>
        <v>340.935916666667</v>
      </c>
    </row>
    <row r="28" spans="1:8" ht="16.5">
      <c r="A28" s="13"/>
      <c r="B28" s="36" t="s">
        <v>40</v>
      </c>
      <c r="C28" s="14">
        <v>398.468</v>
      </c>
      <c r="D28" s="24">
        <v>0</v>
      </c>
      <c r="E28" s="24">
        <v>0</v>
      </c>
      <c r="F28" s="24">
        <v>0</v>
      </c>
      <c r="G28" s="24">
        <f>+F28+E28</f>
        <v>0</v>
      </c>
      <c r="H28" s="37">
        <f>+C28+D28-G28</f>
        <v>398.468</v>
      </c>
    </row>
    <row r="29" spans="1:8" ht="15.75">
      <c r="A29" s="9">
        <v>3</v>
      </c>
      <c r="B29" s="4" t="s">
        <v>32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10">
        <v>0</v>
      </c>
    </row>
    <row r="30" spans="1:8" ht="15.75">
      <c r="A30" s="26" t="s">
        <v>13</v>
      </c>
      <c r="B30" s="27" t="s">
        <v>11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9">
        <v>0</v>
      </c>
    </row>
    <row r="31" spans="1:8" ht="31.5">
      <c r="A31" s="11">
        <v>1</v>
      </c>
      <c r="B31" s="8" t="s">
        <v>33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10">
        <v>0</v>
      </c>
    </row>
    <row r="32" spans="1:8" ht="31.5">
      <c r="A32" s="11">
        <v>2</v>
      </c>
      <c r="B32" s="8" t="s">
        <v>34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0">
        <v>0</v>
      </c>
    </row>
    <row r="33" spans="1:8" ht="15.75">
      <c r="A33" s="11">
        <v>3</v>
      </c>
      <c r="B33" s="8" t="s">
        <v>35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10">
        <v>0</v>
      </c>
    </row>
    <row r="34" spans="1:8" ht="31.5">
      <c r="A34" s="26" t="s">
        <v>14</v>
      </c>
      <c r="B34" s="27" t="s">
        <v>36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ht="32.25" thickBot="1">
      <c r="A35" s="30" t="s">
        <v>15</v>
      </c>
      <c r="B35" s="31" t="s">
        <v>37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8" ht="17.25" thickBot="1" thickTop="1">
      <c r="A36" s="63" t="s">
        <v>16</v>
      </c>
      <c r="B36" s="64" t="s">
        <v>23</v>
      </c>
      <c r="C36" s="75">
        <f aca="true" t="shared" si="1" ref="C36:H36">+C35+C34+C30+C24+C21+C18</f>
        <v>850.600916666667</v>
      </c>
      <c r="D36" s="75">
        <f t="shared" si="1"/>
        <v>75</v>
      </c>
      <c r="E36" s="75">
        <f t="shared" si="1"/>
        <v>45.572</v>
      </c>
      <c r="F36" s="77">
        <f t="shared" si="1"/>
        <v>0</v>
      </c>
      <c r="G36" s="75">
        <f t="shared" si="1"/>
        <v>45.572</v>
      </c>
      <c r="H36" s="76">
        <f t="shared" si="1"/>
        <v>880.028916666667</v>
      </c>
    </row>
    <row r="37" ht="16.5" thickTop="1"/>
  </sheetData>
  <sheetProtection/>
  <mergeCells count="16">
    <mergeCell ref="A10:H10"/>
    <mergeCell ref="A11:H11"/>
    <mergeCell ref="A13:H13"/>
    <mergeCell ref="B14:H14"/>
    <mergeCell ref="A16:A17"/>
    <mergeCell ref="B16:B17"/>
    <mergeCell ref="C16:C17"/>
    <mergeCell ref="D16:D17"/>
    <mergeCell ref="E16:G16"/>
    <mergeCell ref="H16:H17"/>
    <mergeCell ref="A1:B1"/>
    <mergeCell ref="A2:B2"/>
    <mergeCell ref="A5:H5"/>
    <mergeCell ref="A6:H6"/>
    <mergeCell ref="A7:H7"/>
    <mergeCell ref="A9:H9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37"/>
  <sheetViews>
    <sheetView zoomScalePageLayoutView="0" workbookViewId="0" topLeftCell="A13">
      <pane xSplit="2" ySplit="6" topLeftCell="C22" activePane="bottomRight" state="frozen"/>
      <selection pane="topLeft" activeCell="A13" sqref="A13"/>
      <selection pane="topRight" activeCell="C13" sqref="C13"/>
      <selection pane="bottomLeft" activeCell="A19" sqref="A19"/>
      <selection pane="bottomRight" activeCell="E26" sqref="E26"/>
    </sheetView>
  </sheetViews>
  <sheetFormatPr defaultColWidth="8.796875" defaultRowHeight="15"/>
  <cols>
    <col min="1" max="1" width="5.8984375" style="1" customWidth="1"/>
    <col min="2" max="2" width="38.69921875" style="1" customWidth="1"/>
    <col min="3" max="3" width="10.59765625" style="1" customWidth="1"/>
    <col min="4" max="4" width="12.69921875" style="1" customWidth="1"/>
    <col min="5" max="5" width="11.3984375" style="1" customWidth="1"/>
    <col min="6" max="6" width="12.59765625" style="1" customWidth="1"/>
    <col min="7" max="7" width="10.69921875" style="1" customWidth="1"/>
    <col min="8" max="8" width="10.59765625" style="1" customWidth="1"/>
    <col min="9" max="16384" width="9.09765625" style="1" customWidth="1"/>
  </cols>
  <sheetData>
    <row r="1" spans="1:6" ht="15.75">
      <c r="A1" s="190" t="s">
        <v>3</v>
      </c>
      <c r="B1" s="190"/>
      <c r="E1" s="15"/>
      <c r="F1" s="15"/>
    </row>
    <row r="2" spans="1:6" ht="15.75">
      <c r="A2" s="191" t="s">
        <v>4</v>
      </c>
      <c r="B2" s="191"/>
      <c r="E2" s="15"/>
      <c r="F2" s="15"/>
    </row>
    <row r="3" spans="5:6" ht="15.75">
      <c r="E3" s="15"/>
      <c r="F3" s="15"/>
    </row>
    <row r="4" spans="5:6" ht="15.75">
      <c r="E4" s="15"/>
      <c r="F4" s="15"/>
    </row>
    <row r="5" spans="1:8" ht="18.75">
      <c r="A5" s="192" t="s">
        <v>17</v>
      </c>
      <c r="B5" s="192"/>
      <c r="C5" s="192"/>
      <c r="D5" s="192"/>
      <c r="E5" s="192"/>
      <c r="F5" s="192"/>
      <c r="G5" s="192"/>
      <c r="H5" s="192"/>
    </row>
    <row r="6" spans="1:8" ht="18.75">
      <c r="A6" s="192" t="s">
        <v>48</v>
      </c>
      <c r="B6" s="192"/>
      <c r="C6" s="192"/>
      <c r="D6" s="192"/>
      <c r="E6" s="192"/>
      <c r="F6" s="192"/>
      <c r="G6" s="192"/>
      <c r="H6" s="192"/>
    </row>
    <row r="7" spans="1:8" ht="16.5">
      <c r="A7" s="193" t="s">
        <v>5</v>
      </c>
      <c r="B7" s="193"/>
      <c r="C7" s="193"/>
      <c r="D7" s="193"/>
      <c r="E7" s="193"/>
      <c r="F7" s="193"/>
      <c r="G7" s="193"/>
      <c r="H7" s="193"/>
    </row>
    <row r="8" spans="1:8" ht="16.5">
      <c r="A8" s="2"/>
      <c r="B8" s="2"/>
      <c r="C8" s="2"/>
      <c r="D8" s="2"/>
      <c r="E8" s="2"/>
      <c r="F8" s="2"/>
      <c r="G8" s="2"/>
      <c r="H8" s="2"/>
    </row>
    <row r="9" spans="1:8" ht="16.5">
      <c r="A9" s="2"/>
      <c r="B9" s="2"/>
      <c r="C9" s="2"/>
      <c r="D9" s="2"/>
      <c r="E9" s="2"/>
      <c r="F9" s="2"/>
      <c r="G9" s="2"/>
      <c r="H9" s="2"/>
    </row>
    <row r="10" spans="1:8" ht="16.5">
      <c r="A10" s="194" t="s">
        <v>42</v>
      </c>
      <c r="B10" s="194"/>
      <c r="C10" s="194"/>
      <c r="D10" s="194"/>
      <c r="E10" s="194"/>
      <c r="F10" s="194"/>
      <c r="G10" s="194"/>
      <c r="H10" s="194"/>
    </row>
    <row r="11" spans="1:8" ht="16.5">
      <c r="A11" s="195" t="s">
        <v>47</v>
      </c>
      <c r="B11" s="208"/>
      <c r="C11" s="208"/>
      <c r="D11" s="208"/>
      <c r="E11" s="208"/>
      <c r="F11" s="208"/>
      <c r="G11" s="208"/>
      <c r="H11" s="208"/>
    </row>
    <row r="12" spans="1:8" ht="16.5">
      <c r="A12" s="195" t="s">
        <v>46</v>
      </c>
      <c r="B12" s="208"/>
      <c r="C12" s="208"/>
      <c r="D12" s="208"/>
      <c r="E12" s="208"/>
      <c r="F12" s="208"/>
      <c r="G12" s="208"/>
      <c r="H12" s="208"/>
    </row>
    <row r="13" spans="1:8" ht="16.5">
      <c r="A13" s="2"/>
      <c r="B13" s="2"/>
      <c r="C13" s="2"/>
      <c r="D13" s="2"/>
      <c r="E13" s="2"/>
      <c r="F13" s="2"/>
      <c r="G13" s="2"/>
      <c r="H13" s="2"/>
    </row>
    <row r="14" spans="1:8" ht="16.5">
      <c r="A14" s="194" t="s">
        <v>19</v>
      </c>
      <c r="B14" s="194"/>
      <c r="C14" s="194"/>
      <c r="D14" s="194"/>
      <c r="E14" s="194"/>
      <c r="F14" s="194"/>
      <c r="G14" s="194"/>
      <c r="H14" s="194"/>
    </row>
    <row r="15" spans="2:8" ht="15.75">
      <c r="B15" s="196" t="s">
        <v>38</v>
      </c>
      <c r="C15" s="196"/>
      <c r="D15" s="196"/>
      <c r="E15" s="196"/>
      <c r="F15" s="196"/>
      <c r="G15" s="196"/>
      <c r="H15" s="196"/>
    </row>
    <row r="16" spans="5:6" ht="16.5" thickBot="1">
      <c r="E16" s="15"/>
      <c r="F16" s="15"/>
    </row>
    <row r="17" spans="1:8" ht="17.25" thickBot="1" thickTop="1">
      <c r="A17" s="209" t="s">
        <v>6</v>
      </c>
      <c r="B17" s="211" t="s">
        <v>20</v>
      </c>
      <c r="C17" s="211" t="s">
        <v>2</v>
      </c>
      <c r="D17" s="213" t="s">
        <v>21</v>
      </c>
      <c r="E17" s="215" t="s">
        <v>1</v>
      </c>
      <c r="F17" s="215"/>
      <c r="G17" s="215"/>
      <c r="H17" s="216" t="s">
        <v>24</v>
      </c>
    </row>
    <row r="18" spans="1:8" ht="17.25" thickBot="1" thickTop="1">
      <c r="A18" s="210"/>
      <c r="B18" s="212"/>
      <c r="C18" s="212"/>
      <c r="D18" s="214"/>
      <c r="E18" s="39" t="s">
        <v>0</v>
      </c>
      <c r="F18" s="39" t="s">
        <v>22</v>
      </c>
      <c r="G18" s="38" t="s">
        <v>23</v>
      </c>
      <c r="H18" s="217"/>
    </row>
    <row r="19" spans="1:8" ht="32.25" thickTop="1">
      <c r="A19" s="17" t="s">
        <v>7</v>
      </c>
      <c r="B19" s="18" t="s">
        <v>25</v>
      </c>
      <c r="C19" s="19">
        <v>0</v>
      </c>
      <c r="D19" s="19">
        <v>0</v>
      </c>
      <c r="E19" s="67">
        <v>0</v>
      </c>
      <c r="F19" s="67">
        <v>0</v>
      </c>
      <c r="G19" s="19">
        <v>0</v>
      </c>
      <c r="H19" s="20">
        <v>0</v>
      </c>
    </row>
    <row r="20" spans="1:8" ht="31.5">
      <c r="A20" s="9">
        <v>1</v>
      </c>
      <c r="B20" s="8" t="s">
        <v>26</v>
      </c>
      <c r="C20" s="68">
        <v>0</v>
      </c>
      <c r="D20" s="43">
        <v>0</v>
      </c>
      <c r="E20" s="68">
        <v>0</v>
      </c>
      <c r="F20" s="68">
        <v>0</v>
      </c>
      <c r="G20" s="16">
        <v>0</v>
      </c>
      <c r="H20" s="42">
        <v>0</v>
      </c>
    </row>
    <row r="21" spans="1:8" ht="15.75">
      <c r="A21" s="9">
        <v>2</v>
      </c>
      <c r="B21" s="8" t="s">
        <v>27</v>
      </c>
      <c r="C21" s="68">
        <v>0</v>
      </c>
      <c r="D21" s="43">
        <v>0</v>
      </c>
      <c r="E21" s="68">
        <v>0</v>
      </c>
      <c r="F21" s="68">
        <v>0</v>
      </c>
      <c r="G21" s="16">
        <v>0</v>
      </c>
      <c r="H21" s="42">
        <v>0</v>
      </c>
    </row>
    <row r="22" spans="1:8" ht="15.75">
      <c r="A22" s="26" t="s">
        <v>10</v>
      </c>
      <c r="B22" s="27" t="s">
        <v>28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</row>
    <row r="23" spans="1:8" ht="31.5">
      <c r="A23" s="13">
        <v>1</v>
      </c>
      <c r="B23" s="4" t="s">
        <v>29</v>
      </c>
      <c r="C23" s="43">
        <v>0</v>
      </c>
      <c r="D23" s="43">
        <v>0</v>
      </c>
      <c r="E23" s="68">
        <v>0</v>
      </c>
      <c r="F23" s="68">
        <v>0</v>
      </c>
      <c r="G23" s="43">
        <v>0</v>
      </c>
      <c r="H23" s="44">
        <v>0</v>
      </c>
    </row>
    <row r="24" spans="1:8" ht="31.5">
      <c r="A24" s="45">
        <v>2</v>
      </c>
      <c r="B24" s="46" t="s">
        <v>30</v>
      </c>
      <c r="C24" s="24">
        <v>0</v>
      </c>
      <c r="D24" s="24">
        <v>0</v>
      </c>
      <c r="E24" s="69">
        <v>0</v>
      </c>
      <c r="F24" s="69">
        <v>0</v>
      </c>
      <c r="G24" s="24">
        <v>0</v>
      </c>
      <c r="H24" s="25">
        <v>0</v>
      </c>
    </row>
    <row r="25" spans="1:8" ht="15.75">
      <c r="A25" s="26" t="s">
        <v>12</v>
      </c>
      <c r="B25" s="27" t="s">
        <v>31</v>
      </c>
      <c r="C25" s="51">
        <f aca="true" t="shared" si="0" ref="C25:H25">+C26+C27+C30</f>
        <v>880.0289166666671</v>
      </c>
      <c r="D25" s="51">
        <f t="shared" si="0"/>
        <v>100</v>
      </c>
      <c r="E25" s="70">
        <f t="shared" si="0"/>
        <v>37.813</v>
      </c>
      <c r="F25" s="85">
        <f t="shared" si="0"/>
        <v>0</v>
      </c>
      <c r="G25" s="51">
        <f t="shared" si="0"/>
        <v>37.813</v>
      </c>
      <c r="H25" s="52">
        <f t="shared" si="0"/>
        <v>942.2159166666671</v>
      </c>
    </row>
    <row r="26" spans="1:8" ht="31.5">
      <c r="A26" s="47">
        <v>1</v>
      </c>
      <c r="B26" s="48" t="s">
        <v>8</v>
      </c>
      <c r="C26" s="49">
        <v>140.625</v>
      </c>
      <c r="D26" s="49">
        <v>100</v>
      </c>
      <c r="E26" s="71">
        <v>37.813</v>
      </c>
      <c r="F26" s="68">
        <v>0</v>
      </c>
      <c r="G26" s="49">
        <f>+F26+E26</f>
        <v>37.813</v>
      </c>
      <c r="H26" s="50">
        <f>+C26+D26-G26</f>
        <v>202.812</v>
      </c>
    </row>
    <row r="27" spans="1:8" ht="31.5">
      <c r="A27" s="9">
        <v>2</v>
      </c>
      <c r="B27" s="8" t="s">
        <v>9</v>
      </c>
      <c r="C27" s="5">
        <f>+C28+C29</f>
        <v>739.4039166666671</v>
      </c>
      <c r="D27" s="43">
        <f>+D28+D29</f>
        <v>0</v>
      </c>
      <c r="E27" s="68">
        <v>0</v>
      </c>
      <c r="F27" s="68">
        <v>0</v>
      </c>
      <c r="G27" s="16">
        <f>+F27+E27</f>
        <v>0</v>
      </c>
      <c r="H27" s="35">
        <f>+C27+D27-G27</f>
        <v>739.4039166666671</v>
      </c>
    </row>
    <row r="28" spans="1:8" ht="16.5">
      <c r="A28" s="13"/>
      <c r="B28" s="36" t="s">
        <v>39</v>
      </c>
      <c r="C28" s="14">
        <v>340.935916666667</v>
      </c>
      <c r="D28" s="43">
        <v>0</v>
      </c>
      <c r="E28" s="68">
        <v>0</v>
      </c>
      <c r="F28" s="68">
        <v>0</v>
      </c>
      <c r="G28" s="16">
        <f>+F28+E28</f>
        <v>0</v>
      </c>
      <c r="H28" s="37">
        <f>+C28+D28-G28</f>
        <v>340.935916666667</v>
      </c>
    </row>
    <row r="29" spans="1:8" ht="16.5">
      <c r="A29" s="13"/>
      <c r="B29" s="36" t="s">
        <v>40</v>
      </c>
      <c r="C29" s="14">
        <v>398.468</v>
      </c>
      <c r="D29" s="43">
        <v>0</v>
      </c>
      <c r="E29" s="68">
        <v>0</v>
      </c>
      <c r="F29" s="68">
        <v>0</v>
      </c>
      <c r="G29" s="16">
        <f>+F29+E29</f>
        <v>0</v>
      </c>
      <c r="H29" s="37">
        <f>+C29+D29-G29</f>
        <v>398.468</v>
      </c>
    </row>
    <row r="30" spans="1:8" ht="15.75">
      <c r="A30" s="22">
        <v>3</v>
      </c>
      <c r="B30" s="46" t="s">
        <v>32</v>
      </c>
      <c r="C30" s="53">
        <v>0</v>
      </c>
      <c r="D30" s="53">
        <v>0</v>
      </c>
      <c r="E30" s="72">
        <v>0</v>
      </c>
      <c r="F30" s="72">
        <v>0</v>
      </c>
      <c r="G30" s="53">
        <v>0</v>
      </c>
      <c r="H30" s="54">
        <v>0</v>
      </c>
    </row>
    <row r="31" spans="1:8" ht="15.75">
      <c r="A31" s="55" t="s">
        <v>13</v>
      </c>
      <c r="B31" s="56" t="s">
        <v>11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</row>
    <row r="32" spans="1:8" ht="31.5">
      <c r="A32" s="65">
        <v>1</v>
      </c>
      <c r="B32" s="40" t="s">
        <v>33</v>
      </c>
      <c r="C32" s="53">
        <v>0</v>
      </c>
      <c r="D32" s="53">
        <v>0</v>
      </c>
      <c r="E32" s="72">
        <v>0</v>
      </c>
      <c r="F32" s="72">
        <v>0</v>
      </c>
      <c r="G32" s="53">
        <v>0</v>
      </c>
      <c r="H32" s="44">
        <v>0</v>
      </c>
    </row>
    <row r="33" spans="1:8" ht="31.5">
      <c r="A33" s="11">
        <v>2</v>
      </c>
      <c r="B33" s="4" t="s">
        <v>34</v>
      </c>
      <c r="C33" s="53">
        <v>0</v>
      </c>
      <c r="D33" s="53">
        <v>0</v>
      </c>
      <c r="E33" s="72">
        <v>0</v>
      </c>
      <c r="F33" s="72">
        <v>0</v>
      </c>
      <c r="G33" s="53">
        <v>0</v>
      </c>
      <c r="H33" s="44">
        <v>0</v>
      </c>
    </row>
    <row r="34" spans="1:8" ht="15.75">
      <c r="A34" s="66">
        <v>3</v>
      </c>
      <c r="B34" s="46" t="s">
        <v>35</v>
      </c>
      <c r="C34" s="53">
        <v>0</v>
      </c>
      <c r="D34" s="53">
        <v>0</v>
      </c>
      <c r="E34" s="72">
        <v>0</v>
      </c>
      <c r="F34" s="72">
        <v>0</v>
      </c>
      <c r="G34" s="53">
        <v>0</v>
      </c>
      <c r="H34" s="44">
        <v>0</v>
      </c>
    </row>
    <row r="35" spans="1:8" ht="31.5">
      <c r="A35" s="55" t="s">
        <v>14</v>
      </c>
      <c r="B35" s="56" t="s">
        <v>36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8">
        <v>0</v>
      </c>
    </row>
    <row r="36" spans="1:8" ht="32.25" thickBot="1">
      <c r="A36" s="59" t="s">
        <v>15</v>
      </c>
      <c r="B36" s="60" t="s">
        <v>37</v>
      </c>
      <c r="C36" s="57">
        <v>0</v>
      </c>
      <c r="D36" s="57">
        <v>0</v>
      </c>
      <c r="E36" s="57">
        <v>0</v>
      </c>
      <c r="F36" s="57">
        <v>0</v>
      </c>
      <c r="G36" s="61">
        <v>0</v>
      </c>
      <c r="H36" s="62">
        <v>0</v>
      </c>
    </row>
    <row r="37" spans="1:8" ht="17.25" thickBot="1" thickTop="1">
      <c r="A37" s="32" t="s">
        <v>16</v>
      </c>
      <c r="B37" s="33" t="s">
        <v>23</v>
      </c>
      <c r="C37" s="34">
        <f aca="true" t="shared" si="1" ref="C37:H37">+C36+C35+C31+C25+C22+C19</f>
        <v>880.0289166666671</v>
      </c>
      <c r="D37" s="34">
        <f t="shared" si="1"/>
        <v>100</v>
      </c>
      <c r="E37" s="73">
        <f t="shared" si="1"/>
        <v>37.813</v>
      </c>
      <c r="F37" s="74">
        <f t="shared" si="1"/>
        <v>0</v>
      </c>
      <c r="G37" s="34">
        <f t="shared" si="1"/>
        <v>37.813</v>
      </c>
      <c r="H37" s="34">
        <f t="shared" si="1"/>
        <v>942.2159166666671</v>
      </c>
    </row>
    <row r="38" ht="16.5" thickTop="1"/>
  </sheetData>
  <sheetProtection/>
  <mergeCells count="16">
    <mergeCell ref="A11:H11"/>
    <mergeCell ref="A12:H12"/>
    <mergeCell ref="A14:H14"/>
    <mergeCell ref="B15:H15"/>
    <mergeCell ref="A17:A18"/>
    <mergeCell ref="B17:B18"/>
    <mergeCell ref="C17:C18"/>
    <mergeCell ref="D17:D18"/>
    <mergeCell ref="E17:G17"/>
    <mergeCell ref="H17:H18"/>
    <mergeCell ref="A1:B1"/>
    <mergeCell ref="A2:B2"/>
    <mergeCell ref="A5:H5"/>
    <mergeCell ref="A6:H6"/>
    <mergeCell ref="A7:H7"/>
    <mergeCell ref="A10:H10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22"/>
  <sheetViews>
    <sheetView zoomScalePageLayoutView="0" workbookViewId="0" topLeftCell="A4">
      <selection activeCell="C14" sqref="C14"/>
    </sheetView>
  </sheetViews>
  <sheetFormatPr defaultColWidth="8.796875" defaultRowHeight="15"/>
  <cols>
    <col min="1" max="1" width="5.8984375" style="1" customWidth="1"/>
    <col min="2" max="2" width="27.09765625" style="1" customWidth="1"/>
    <col min="3" max="4" width="7.8984375" style="1" customWidth="1"/>
    <col min="5" max="5" width="6.296875" style="1" customWidth="1"/>
    <col min="6" max="6" width="4.69921875" style="1" customWidth="1"/>
    <col min="7" max="7" width="8" style="1" customWidth="1"/>
    <col min="8" max="9" width="7.3984375" style="1" customWidth="1"/>
    <col min="10" max="10" width="5.8984375" style="1" customWidth="1"/>
    <col min="11" max="11" width="8.3984375" style="1" customWidth="1"/>
    <col min="12" max="13" width="7.3984375" style="1" customWidth="1"/>
    <col min="14" max="14" width="4.3984375" style="1" customWidth="1"/>
    <col min="15" max="15" width="9" style="1" customWidth="1"/>
    <col min="16" max="17" width="7.3984375" style="1" customWidth="1"/>
    <col min="18" max="18" width="6" style="1" customWidth="1"/>
    <col min="19" max="16384" width="9.09765625" style="1" customWidth="1"/>
  </cols>
  <sheetData>
    <row r="1" spans="1:18" ht="15.75">
      <c r="A1" s="190" t="s">
        <v>3</v>
      </c>
      <c r="B1" s="190"/>
      <c r="E1" s="15"/>
      <c r="F1" s="15"/>
      <c r="I1" s="15"/>
      <c r="J1" s="15"/>
      <c r="M1" s="15"/>
      <c r="N1" s="15"/>
      <c r="Q1" s="15"/>
      <c r="R1" s="15"/>
    </row>
    <row r="2" spans="1:18" ht="15.75">
      <c r="A2" s="191" t="s">
        <v>4</v>
      </c>
      <c r="B2" s="191"/>
      <c r="E2" s="15"/>
      <c r="F2" s="15"/>
      <c r="I2" s="15"/>
      <c r="J2" s="15"/>
      <c r="M2" s="15"/>
      <c r="N2" s="15"/>
      <c r="Q2" s="15"/>
      <c r="R2" s="15"/>
    </row>
    <row r="3" spans="5:18" ht="15.75">
      <c r="E3" s="15"/>
      <c r="F3" s="15"/>
      <c r="I3" s="15"/>
      <c r="J3" s="15"/>
      <c r="M3" s="15"/>
      <c r="N3" s="15"/>
      <c r="Q3" s="15"/>
      <c r="R3" s="15"/>
    </row>
    <row r="4" spans="1:18" ht="18.75" customHeight="1">
      <c r="A4" s="192" t="s">
        <v>68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18.75" customHeight="1">
      <c r="A5" s="192" t="s">
        <v>54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18" ht="16.5" customHeight="1">
      <c r="A6" s="193" t="s">
        <v>55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</row>
    <row r="7" spans="1:18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5:18" ht="15.75">
      <c r="E8" s="15"/>
      <c r="F8" s="15"/>
      <c r="I8" s="15"/>
      <c r="J8" s="15"/>
      <c r="M8" s="15"/>
      <c r="N8" s="15"/>
      <c r="P8" s="108" t="s">
        <v>38</v>
      </c>
      <c r="Q8" s="15"/>
      <c r="R8" s="15"/>
    </row>
    <row r="9" spans="1:18" ht="17.25" customHeight="1">
      <c r="A9" s="218" t="s">
        <v>41</v>
      </c>
      <c r="B9" s="218" t="s">
        <v>20</v>
      </c>
      <c r="C9" s="218" t="s">
        <v>59</v>
      </c>
      <c r="D9" s="218"/>
      <c r="E9" s="218"/>
      <c r="F9" s="218"/>
      <c r="G9" s="218" t="s">
        <v>62</v>
      </c>
      <c r="H9" s="218"/>
      <c r="I9" s="218"/>
      <c r="J9" s="218"/>
      <c r="K9" s="218" t="s">
        <v>63</v>
      </c>
      <c r="L9" s="218"/>
      <c r="M9" s="218"/>
      <c r="N9" s="218"/>
      <c r="O9" s="218" t="s">
        <v>64</v>
      </c>
      <c r="P9" s="218"/>
      <c r="Q9" s="218"/>
      <c r="R9" s="218"/>
    </row>
    <row r="10" spans="1:18" ht="33" customHeight="1">
      <c r="A10" s="218"/>
      <c r="B10" s="218"/>
      <c r="C10" s="218" t="s">
        <v>24</v>
      </c>
      <c r="D10" s="218" t="s">
        <v>60</v>
      </c>
      <c r="E10" s="218" t="s">
        <v>1</v>
      </c>
      <c r="F10" s="218"/>
      <c r="G10" s="218" t="s">
        <v>24</v>
      </c>
      <c r="H10" s="218" t="s">
        <v>60</v>
      </c>
      <c r="I10" s="218" t="s">
        <v>1</v>
      </c>
      <c r="J10" s="218"/>
      <c r="K10" s="218" t="s">
        <v>24</v>
      </c>
      <c r="L10" s="218" t="s">
        <v>60</v>
      </c>
      <c r="M10" s="218" t="s">
        <v>1</v>
      </c>
      <c r="N10" s="218"/>
      <c r="O10" s="218" t="s">
        <v>24</v>
      </c>
      <c r="P10" s="218" t="s">
        <v>60</v>
      </c>
      <c r="Q10" s="218" t="s">
        <v>1</v>
      </c>
      <c r="R10" s="218"/>
    </row>
    <row r="11" spans="1:18" ht="31.5">
      <c r="A11" s="218"/>
      <c r="B11" s="218"/>
      <c r="C11" s="218"/>
      <c r="D11" s="218"/>
      <c r="E11" s="90" t="s">
        <v>0</v>
      </c>
      <c r="F11" s="90" t="s">
        <v>61</v>
      </c>
      <c r="G11" s="218"/>
      <c r="H11" s="218"/>
      <c r="I11" s="90" t="s">
        <v>0</v>
      </c>
      <c r="J11" s="90" t="s">
        <v>61</v>
      </c>
      <c r="K11" s="218"/>
      <c r="L11" s="218"/>
      <c r="M11" s="90" t="s">
        <v>0</v>
      </c>
      <c r="N11" s="90" t="s">
        <v>61</v>
      </c>
      <c r="O11" s="218"/>
      <c r="P11" s="218"/>
      <c r="Q11" s="90" t="s">
        <v>0</v>
      </c>
      <c r="R11" s="90" t="s">
        <v>61</v>
      </c>
    </row>
    <row r="12" spans="1:18" ht="31.5">
      <c r="A12" s="91"/>
      <c r="B12" s="27" t="s">
        <v>67</v>
      </c>
      <c r="C12" s="87">
        <f>+C13</f>
        <v>880.0289166666671</v>
      </c>
      <c r="D12" s="107">
        <f aca="true" t="shared" si="0" ref="D12:R12">+D13</f>
        <v>75</v>
      </c>
      <c r="E12" s="87">
        <f t="shared" si="0"/>
        <v>45.572</v>
      </c>
      <c r="F12" s="107">
        <f t="shared" si="0"/>
        <v>0</v>
      </c>
      <c r="G12" s="87">
        <f t="shared" si="0"/>
        <v>942.2159166666671</v>
      </c>
      <c r="H12" s="107">
        <f t="shared" si="0"/>
        <v>100</v>
      </c>
      <c r="I12" s="87">
        <f t="shared" si="0"/>
        <v>37.813</v>
      </c>
      <c r="J12" s="107">
        <f t="shared" si="0"/>
        <v>0</v>
      </c>
      <c r="K12" s="87">
        <f t="shared" si="0"/>
        <v>1061.3829166666671</v>
      </c>
      <c r="L12" s="87">
        <f t="shared" si="0"/>
        <v>170</v>
      </c>
      <c r="M12" s="87">
        <f t="shared" si="0"/>
        <v>50.833</v>
      </c>
      <c r="N12" s="107">
        <f t="shared" si="0"/>
        <v>0</v>
      </c>
      <c r="O12" s="87">
        <f t="shared" si="0"/>
        <v>1019.6127466666669</v>
      </c>
      <c r="P12" s="87">
        <f t="shared" si="0"/>
        <v>40</v>
      </c>
      <c r="Q12" s="87">
        <f t="shared" si="0"/>
        <v>81.7705</v>
      </c>
      <c r="R12" s="107">
        <f t="shared" si="0"/>
        <v>0</v>
      </c>
    </row>
    <row r="13" spans="1:18" ht="31.5">
      <c r="A13" s="96">
        <v>1</v>
      </c>
      <c r="B13" s="86" t="s">
        <v>56</v>
      </c>
      <c r="C13" s="87">
        <f>+C14+C15</f>
        <v>880.0289166666671</v>
      </c>
      <c r="D13" s="87">
        <f aca="true" t="shared" si="1" ref="D13:K13">+D14+D15</f>
        <v>75</v>
      </c>
      <c r="E13" s="87">
        <f t="shared" si="1"/>
        <v>45.572</v>
      </c>
      <c r="F13" s="107">
        <f t="shared" si="1"/>
        <v>0</v>
      </c>
      <c r="G13" s="87">
        <f t="shared" si="1"/>
        <v>942.2159166666671</v>
      </c>
      <c r="H13" s="87">
        <f t="shared" si="1"/>
        <v>100</v>
      </c>
      <c r="I13" s="87">
        <f t="shared" si="1"/>
        <v>37.813</v>
      </c>
      <c r="J13" s="107">
        <f t="shared" si="1"/>
        <v>0</v>
      </c>
      <c r="K13" s="87">
        <f t="shared" si="1"/>
        <v>1061.3829166666671</v>
      </c>
      <c r="L13" s="87">
        <f aca="true" t="shared" si="2" ref="L13:R13">+L14+L15</f>
        <v>170</v>
      </c>
      <c r="M13" s="87">
        <f t="shared" si="2"/>
        <v>50.833</v>
      </c>
      <c r="N13" s="107">
        <f t="shared" si="2"/>
        <v>0</v>
      </c>
      <c r="O13" s="87">
        <f t="shared" si="2"/>
        <v>1019.6127466666669</v>
      </c>
      <c r="P13" s="87">
        <f t="shared" si="2"/>
        <v>40</v>
      </c>
      <c r="Q13" s="87">
        <f t="shared" si="2"/>
        <v>81.7705</v>
      </c>
      <c r="R13" s="107">
        <f t="shared" si="2"/>
        <v>0</v>
      </c>
    </row>
    <row r="14" spans="1:18" ht="43.5" customHeight="1">
      <c r="A14" s="97" t="s">
        <v>65</v>
      </c>
      <c r="B14" s="8" t="s">
        <v>8</v>
      </c>
      <c r="C14" s="98">
        <v>140.625</v>
      </c>
      <c r="D14" s="99">
        <v>75</v>
      </c>
      <c r="E14" s="98">
        <v>27.3</v>
      </c>
      <c r="F14" s="7">
        <v>0</v>
      </c>
      <c r="G14" s="98">
        <v>202.812</v>
      </c>
      <c r="H14" s="99">
        <v>100</v>
      </c>
      <c r="I14" s="98">
        <v>37.813</v>
      </c>
      <c r="J14" s="7">
        <v>0</v>
      </c>
      <c r="K14" s="98">
        <v>321.97900000000004</v>
      </c>
      <c r="L14" s="98">
        <v>170</v>
      </c>
      <c r="M14" s="98">
        <v>50.833</v>
      </c>
      <c r="N14" s="7">
        <v>0</v>
      </c>
      <c r="O14" s="98">
        <v>290.2085</v>
      </c>
      <c r="P14" s="99">
        <v>40</v>
      </c>
      <c r="Q14" s="98">
        <v>71.7705</v>
      </c>
      <c r="R14" s="7">
        <v>0</v>
      </c>
    </row>
    <row r="15" spans="1:18" ht="51" customHeight="1">
      <c r="A15" s="97" t="s">
        <v>66</v>
      </c>
      <c r="B15" s="8" t="s">
        <v>9</v>
      </c>
      <c r="C15" s="98">
        <f>+C16+C17</f>
        <v>739.4039166666671</v>
      </c>
      <c r="D15" s="7">
        <v>0</v>
      </c>
      <c r="E15" s="98">
        <f aca="true" t="shared" si="3" ref="E15:L15">+E16+E17</f>
        <v>18.272</v>
      </c>
      <c r="F15" s="99">
        <f t="shared" si="3"/>
        <v>0</v>
      </c>
      <c r="G15" s="98">
        <f t="shared" si="3"/>
        <v>739.4039166666671</v>
      </c>
      <c r="H15" s="99">
        <f t="shared" si="3"/>
        <v>0</v>
      </c>
      <c r="I15" s="99">
        <f t="shared" si="3"/>
        <v>0</v>
      </c>
      <c r="J15" s="99">
        <f t="shared" si="3"/>
        <v>0</v>
      </c>
      <c r="K15" s="98">
        <f t="shared" si="3"/>
        <v>739.4039166666671</v>
      </c>
      <c r="L15" s="99">
        <f t="shared" si="3"/>
        <v>0</v>
      </c>
      <c r="M15" s="99">
        <f aca="true" t="shared" si="4" ref="M15:R15">+M16+M17</f>
        <v>0</v>
      </c>
      <c r="N15" s="99">
        <f t="shared" si="4"/>
        <v>0</v>
      </c>
      <c r="O15" s="98">
        <f>+O16+O17</f>
        <v>729.404246666667</v>
      </c>
      <c r="P15" s="99">
        <f t="shared" si="4"/>
        <v>0</v>
      </c>
      <c r="Q15" s="98">
        <f t="shared" si="4"/>
        <v>10</v>
      </c>
      <c r="R15" s="99">
        <f t="shared" si="4"/>
        <v>0</v>
      </c>
    </row>
    <row r="16" spans="1:18" s="15" customFormat="1" ht="16.5">
      <c r="A16" s="100"/>
      <c r="B16" s="36" t="s">
        <v>39</v>
      </c>
      <c r="C16" s="101">
        <v>340.935916666667</v>
      </c>
      <c r="D16" s="102">
        <v>0</v>
      </c>
      <c r="E16" s="101">
        <v>18.272</v>
      </c>
      <c r="F16" s="102">
        <v>0</v>
      </c>
      <c r="G16" s="101">
        <v>340.935916666667</v>
      </c>
      <c r="H16" s="102">
        <v>0</v>
      </c>
      <c r="I16" s="102">
        <v>0</v>
      </c>
      <c r="J16" s="102">
        <v>0</v>
      </c>
      <c r="K16" s="101">
        <v>340.935916666667</v>
      </c>
      <c r="L16" s="102">
        <v>0</v>
      </c>
      <c r="M16" s="102">
        <v>0</v>
      </c>
      <c r="N16" s="102">
        <v>0</v>
      </c>
      <c r="O16" s="101">
        <v>330.936246666667</v>
      </c>
      <c r="P16" s="102">
        <v>0</v>
      </c>
      <c r="Q16" s="102">
        <v>10</v>
      </c>
      <c r="R16" s="102">
        <v>0</v>
      </c>
    </row>
    <row r="17" spans="1:18" s="15" customFormat="1" ht="16.5">
      <c r="A17" s="103"/>
      <c r="B17" s="104" t="s">
        <v>40</v>
      </c>
      <c r="C17" s="105">
        <v>398.468</v>
      </c>
      <c r="D17" s="106">
        <v>0</v>
      </c>
      <c r="E17" s="106">
        <v>0</v>
      </c>
      <c r="F17" s="106">
        <v>0</v>
      </c>
      <c r="G17" s="105">
        <v>398.468</v>
      </c>
      <c r="H17" s="106">
        <v>0</v>
      </c>
      <c r="I17" s="106">
        <v>0</v>
      </c>
      <c r="J17" s="106">
        <v>0</v>
      </c>
      <c r="K17" s="105">
        <v>398.468</v>
      </c>
      <c r="L17" s="106">
        <v>0</v>
      </c>
      <c r="M17" s="106">
        <v>0</v>
      </c>
      <c r="N17" s="106">
        <v>0</v>
      </c>
      <c r="O17" s="105">
        <v>398.468</v>
      </c>
      <c r="P17" s="106">
        <v>0</v>
      </c>
      <c r="Q17" s="106">
        <v>0</v>
      </c>
      <c r="R17" s="106">
        <v>0</v>
      </c>
    </row>
    <row r="18" spans="1:18" ht="31.5">
      <c r="A18" s="93">
        <v>2</v>
      </c>
      <c r="B18" s="27" t="s">
        <v>28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</row>
    <row r="19" spans="1:18" ht="31.5">
      <c r="A19" s="93">
        <v>3</v>
      </c>
      <c r="B19" s="95" t="s">
        <v>25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</row>
    <row r="20" spans="1:18" ht="31.5">
      <c r="A20" s="93">
        <v>4</v>
      </c>
      <c r="B20" s="27" t="s">
        <v>11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</row>
    <row r="21" spans="1:18" ht="31.5">
      <c r="A21" s="93">
        <v>5</v>
      </c>
      <c r="B21" s="27" t="s">
        <v>57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</row>
    <row r="22" spans="1:18" ht="15.75">
      <c r="A22" s="93">
        <v>6</v>
      </c>
      <c r="B22" s="27" t="s">
        <v>58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</row>
  </sheetData>
  <sheetProtection/>
  <mergeCells count="23">
    <mergeCell ref="A9:A11"/>
    <mergeCell ref="G10:G11"/>
    <mergeCell ref="H10:H11"/>
    <mergeCell ref="E10:F10"/>
    <mergeCell ref="C9:F9"/>
    <mergeCell ref="C10:C11"/>
    <mergeCell ref="D10:D11"/>
    <mergeCell ref="P10:P11"/>
    <mergeCell ref="Q10:R10"/>
    <mergeCell ref="B9:B11"/>
    <mergeCell ref="K10:K11"/>
    <mergeCell ref="L10:L11"/>
    <mergeCell ref="O10:O11"/>
    <mergeCell ref="A1:B1"/>
    <mergeCell ref="A2:B2"/>
    <mergeCell ref="G9:J9"/>
    <mergeCell ref="I10:J10"/>
    <mergeCell ref="A4:R4"/>
    <mergeCell ref="A5:R5"/>
    <mergeCell ref="A6:R6"/>
    <mergeCell ref="K9:N9"/>
    <mergeCell ref="O9:R9"/>
    <mergeCell ref="M10:N10"/>
  </mergeCells>
  <printOptions horizontalCentered="1"/>
  <pageMargins left="0.11811023622047245" right="0.11811023622047245" top="0.5118110236220472" bottom="0.3937007874015748" header="0.5118110236220472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zoomScalePageLayoutView="0" workbookViewId="0" topLeftCell="A1">
      <selection activeCell="D17" sqref="D17"/>
    </sheetView>
  </sheetViews>
  <sheetFormatPr defaultColWidth="8.796875" defaultRowHeight="15"/>
  <cols>
    <col min="1" max="1" width="5.8984375" style="1" customWidth="1"/>
    <col min="2" max="2" width="36.09765625" style="1" customWidth="1"/>
    <col min="3" max="6" width="15.8984375" style="1" customWidth="1"/>
    <col min="7" max="16384" width="9.09765625" style="1" customWidth="1"/>
  </cols>
  <sheetData>
    <row r="1" spans="1:2" ht="15.75">
      <c r="A1" s="190" t="s">
        <v>3</v>
      </c>
      <c r="B1" s="190"/>
    </row>
    <row r="2" spans="1:2" ht="15.75">
      <c r="A2" s="191" t="s">
        <v>4</v>
      </c>
      <c r="B2" s="191"/>
    </row>
    <row r="4" spans="1:6" ht="18.75" customHeight="1">
      <c r="A4" s="192" t="s">
        <v>69</v>
      </c>
      <c r="B4" s="192"/>
      <c r="C4" s="192"/>
      <c r="D4" s="192"/>
      <c r="E4" s="192"/>
      <c r="F4" s="192"/>
    </row>
    <row r="5" spans="1:6" ht="18.75" customHeight="1">
      <c r="A5" s="192" t="s">
        <v>54</v>
      </c>
      <c r="B5" s="192"/>
      <c r="C5" s="192"/>
      <c r="D5" s="192"/>
      <c r="E5" s="192"/>
      <c r="F5" s="192"/>
    </row>
    <row r="6" spans="1:6" ht="16.5" customHeight="1">
      <c r="A6" s="193" t="s">
        <v>55</v>
      </c>
      <c r="B6" s="193"/>
      <c r="C6" s="193"/>
      <c r="D6" s="193"/>
      <c r="E6" s="193"/>
      <c r="F6" s="193"/>
    </row>
    <row r="7" spans="1:6" ht="16.5">
      <c r="A7" s="2"/>
      <c r="B7" s="2"/>
      <c r="C7" s="2"/>
      <c r="D7" s="2"/>
      <c r="E7" s="2"/>
      <c r="F7" s="2"/>
    </row>
    <row r="8" spans="5:6" ht="15.75">
      <c r="E8" s="219" t="s">
        <v>38</v>
      </c>
      <c r="F8" s="219"/>
    </row>
    <row r="9" spans="1:6" ht="17.25" customHeight="1">
      <c r="A9" s="110" t="s">
        <v>41</v>
      </c>
      <c r="B9" s="110" t="s">
        <v>70</v>
      </c>
      <c r="C9" s="109" t="s">
        <v>59</v>
      </c>
      <c r="D9" s="89" t="s">
        <v>62</v>
      </c>
      <c r="E9" s="89" t="s">
        <v>63</v>
      </c>
      <c r="F9" s="89" t="s">
        <v>64</v>
      </c>
    </row>
    <row r="10" spans="1:6" ht="15.75">
      <c r="A10" s="111">
        <v>1</v>
      </c>
      <c r="B10" s="21" t="s">
        <v>71</v>
      </c>
      <c r="C10" s="88">
        <v>3714</v>
      </c>
      <c r="D10" s="88">
        <v>3641</v>
      </c>
      <c r="E10" s="88">
        <v>3158</v>
      </c>
      <c r="F10" s="88">
        <v>3915</v>
      </c>
    </row>
    <row r="11" spans="1:6" ht="31.5">
      <c r="A11" s="91">
        <v>2</v>
      </c>
      <c r="B11" s="94" t="s">
        <v>72</v>
      </c>
      <c r="C11" s="92">
        <v>3280</v>
      </c>
      <c r="D11" s="92">
        <v>3168</v>
      </c>
      <c r="E11" s="92">
        <v>2927</v>
      </c>
      <c r="F11" s="92">
        <v>3858</v>
      </c>
    </row>
    <row r="12" spans="1:6" ht="47.25">
      <c r="A12" s="91">
        <v>3</v>
      </c>
      <c r="B12" s="112" t="s">
        <v>73</v>
      </c>
      <c r="C12" s="113">
        <f>880.028916666667/3280</f>
        <v>0.26830149898373995</v>
      </c>
      <c r="D12" s="113">
        <f>942.215916666667/3168</f>
        <v>0.297416640361953</v>
      </c>
      <c r="E12" s="113">
        <f>1061.38291666667/2927</f>
        <v>0.3626180104771678</v>
      </c>
      <c r="F12" s="113">
        <f>1019.61274666667/3858</f>
        <v>0.26428531536201916</v>
      </c>
    </row>
  </sheetData>
  <sheetProtection/>
  <mergeCells count="6">
    <mergeCell ref="E8:F8"/>
    <mergeCell ref="A1:B1"/>
    <mergeCell ref="A2:B2"/>
    <mergeCell ref="A4:F4"/>
    <mergeCell ref="A5:F5"/>
    <mergeCell ref="A6:F6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PageLayoutView="0" workbookViewId="0" topLeftCell="A4">
      <selection activeCell="H15" sqref="H15"/>
    </sheetView>
  </sheetViews>
  <sheetFormatPr defaultColWidth="8.796875" defaultRowHeight="15"/>
  <cols>
    <col min="1" max="1" width="5.8984375" style="1" customWidth="1"/>
    <col min="2" max="2" width="38.69921875" style="1" customWidth="1"/>
    <col min="3" max="3" width="13.296875" style="1" customWidth="1"/>
    <col min="4" max="4" width="12.69921875" style="1" customWidth="1"/>
    <col min="5" max="5" width="11.3984375" style="1" customWidth="1"/>
    <col min="6" max="6" width="12.59765625" style="1" customWidth="1"/>
    <col min="7" max="7" width="10.69921875" style="1" customWidth="1"/>
    <col min="8" max="8" width="12.8984375" style="1" customWidth="1"/>
    <col min="9" max="16384" width="9.09765625" style="1" customWidth="1"/>
  </cols>
  <sheetData>
    <row r="1" spans="1:6" ht="15.75">
      <c r="A1" s="190" t="s">
        <v>3</v>
      </c>
      <c r="B1" s="190"/>
      <c r="E1" s="15"/>
      <c r="F1" s="15"/>
    </row>
    <row r="2" spans="1:6" ht="15.75">
      <c r="A2" s="191" t="s">
        <v>4</v>
      </c>
      <c r="B2" s="191"/>
      <c r="E2" s="15"/>
      <c r="F2" s="15"/>
    </row>
    <row r="3" spans="5:6" ht="15.75">
      <c r="E3" s="15"/>
      <c r="F3" s="15"/>
    </row>
    <row r="4" spans="5:6" ht="15.75">
      <c r="E4" s="15"/>
      <c r="F4" s="15"/>
    </row>
    <row r="5" spans="1:8" ht="18.75">
      <c r="A5" s="192" t="s">
        <v>74</v>
      </c>
      <c r="B5" s="192"/>
      <c r="C5" s="192"/>
      <c r="D5" s="192"/>
      <c r="E5" s="192"/>
      <c r="F5" s="192"/>
      <c r="G5" s="192"/>
      <c r="H5" s="192"/>
    </row>
    <row r="6" spans="1:8" ht="16.5">
      <c r="A6" s="193" t="s">
        <v>88</v>
      </c>
      <c r="B6" s="193"/>
      <c r="C6" s="193"/>
      <c r="D6" s="193"/>
      <c r="E6" s="193"/>
      <c r="F6" s="193"/>
      <c r="G6" s="193"/>
      <c r="H6" s="193"/>
    </row>
    <row r="7" spans="1:8" ht="16.5">
      <c r="A7" s="2"/>
      <c r="B7" s="2"/>
      <c r="C7" s="2"/>
      <c r="D7" s="2"/>
      <c r="E7" s="2"/>
      <c r="F7" s="2"/>
      <c r="G7" s="2"/>
      <c r="H7" s="2"/>
    </row>
    <row r="8" spans="1:8" ht="16.5">
      <c r="A8" s="2"/>
      <c r="B8" s="2"/>
      <c r="C8" s="2"/>
      <c r="D8" s="2"/>
      <c r="E8" s="2"/>
      <c r="F8" s="2"/>
      <c r="G8" s="2"/>
      <c r="H8" s="2"/>
    </row>
    <row r="9" spans="5:7" ht="16.5" thickBot="1">
      <c r="E9" s="15"/>
      <c r="F9" s="15"/>
      <c r="G9" s="132" t="s">
        <v>85</v>
      </c>
    </row>
    <row r="10" spans="1:8" ht="23.25" customHeight="1">
      <c r="A10" s="220" t="s">
        <v>6</v>
      </c>
      <c r="B10" s="222" t="s">
        <v>20</v>
      </c>
      <c r="C10" s="222" t="s">
        <v>75</v>
      </c>
      <c r="D10" s="222" t="s">
        <v>76</v>
      </c>
      <c r="E10" s="222" t="s">
        <v>77</v>
      </c>
      <c r="F10" s="222"/>
      <c r="G10" s="222"/>
      <c r="H10" s="223" t="s">
        <v>78</v>
      </c>
    </row>
    <row r="11" spans="1:8" ht="25.5" customHeight="1">
      <c r="A11" s="221"/>
      <c r="B11" s="218"/>
      <c r="C11" s="218"/>
      <c r="D11" s="218"/>
      <c r="E11" s="90" t="s">
        <v>0</v>
      </c>
      <c r="F11" s="90" t="s">
        <v>22</v>
      </c>
      <c r="G11" s="89" t="s">
        <v>23</v>
      </c>
      <c r="H11" s="224"/>
    </row>
    <row r="12" spans="1:8" s="114" customFormat="1" ht="25.5" customHeight="1">
      <c r="A12" s="115" t="s">
        <v>79</v>
      </c>
      <c r="B12" s="116" t="s">
        <v>80</v>
      </c>
      <c r="C12" s="116">
        <v>1</v>
      </c>
      <c r="D12" s="116">
        <v>2</v>
      </c>
      <c r="E12" s="116">
        <v>3</v>
      </c>
      <c r="F12" s="116">
        <v>4</v>
      </c>
      <c r="G12" s="116">
        <v>5</v>
      </c>
      <c r="H12" s="117" t="s">
        <v>81</v>
      </c>
    </row>
    <row r="13" spans="1:8" ht="31.5">
      <c r="A13" s="118" t="s">
        <v>7</v>
      </c>
      <c r="B13" s="27" t="s">
        <v>25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119">
        <v>0</v>
      </c>
    </row>
    <row r="14" spans="1:8" ht="31.5">
      <c r="A14" s="120">
        <v>1</v>
      </c>
      <c r="B14" s="127" t="s">
        <v>82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121">
        <v>0</v>
      </c>
    </row>
    <row r="15" spans="1:8" ht="15.75">
      <c r="A15" s="120">
        <v>2</v>
      </c>
      <c r="B15" s="127" t="s">
        <v>83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121">
        <v>0</v>
      </c>
    </row>
    <row r="16" spans="1:8" ht="15.75">
      <c r="A16" s="118" t="s">
        <v>10</v>
      </c>
      <c r="B16" s="27" t="s">
        <v>28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119">
        <v>0</v>
      </c>
    </row>
    <row r="17" spans="1:8" ht="31.5">
      <c r="A17" s="120">
        <v>1</v>
      </c>
      <c r="B17" s="127" t="s">
        <v>82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121">
        <v>0</v>
      </c>
    </row>
    <row r="18" spans="1:8" ht="15.75">
      <c r="A18" s="120">
        <v>2</v>
      </c>
      <c r="B18" s="94" t="s">
        <v>83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121">
        <v>0</v>
      </c>
    </row>
    <row r="19" spans="1:8" ht="15.75">
      <c r="A19" s="118" t="s">
        <v>12</v>
      </c>
      <c r="B19" s="27" t="s">
        <v>31</v>
      </c>
      <c r="C19" s="28">
        <f>C20+C21</f>
        <v>1019612.7466666666</v>
      </c>
      <c r="D19" s="28">
        <f>+D20+D21+D24</f>
        <v>85000</v>
      </c>
      <c r="E19" s="28">
        <f>+E20+E21+E24</f>
        <v>92708</v>
      </c>
      <c r="F19" s="28">
        <f>+F20+F21+F24</f>
        <v>0</v>
      </c>
      <c r="G19" s="28">
        <f>+G20+G21+G24</f>
        <v>92708</v>
      </c>
      <c r="H19" s="119">
        <f>H20+H21</f>
        <v>1011904.7466666666</v>
      </c>
    </row>
    <row r="20" spans="1:8" ht="31.5">
      <c r="A20" s="120">
        <v>1</v>
      </c>
      <c r="B20" s="127" t="s">
        <v>84</v>
      </c>
      <c r="C20" s="92">
        <v>290208.5</v>
      </c>
      <c r="D20" s="92">
        <v>85000</v>
      </c>
      <c r="E20" s="7">
        <v>92708</v>
      </c>
      <c r="F20" s="122">
        <v>0</v>
      </c>
      <c r="G20" s="7">
        <f>+F20+E20</f>
        <v>92708</v>
      </c>
      <c r="H20" s="129">
        <f>+C20+D20-G20</f>
        <v>282500.5</v>
      </c>
    </row>
    <row r="21" spans="1:8" ht="31.5">
      <c r="A21" s="120">
        <v>2</v>
      </c>
      <c r="B21" s="94" t="s">
        <v>9</v>
      </c>
      <c r="C21" s="92">
        <v>729404.2466666666</v>
      </c>
      <c r="D21" s="92">
        <f>+D22+D23</f>
        <v>0</v>
      </c>
      <c r="E21" s="92">
        <v>0</v>
      </c>
      <c r="F21" s="92">
        <v>0</v>
      </c>
      <c r="G21" s="28">
        <f>+F21+E21</f>
        <v>0</v>
      </c>
      <c r="H21" s="129">
        <f>+C21+D21-G21</f>
        <v>729404.2466666666</v>
      </c>
    </row>
    <row r="22" spans="1:8" ht="16.5">
      <c r="A22" s="123"/>
      <c r="B22" s="124" t="s">
        <v>39</v>
      </c>
      <c r="C22" s="128">
        <v>330936.24666666664</v>
      </c>
      <c r="D22" s="92">
        <v>0</v>
      </c>
      <c r="E22" s="92">
        <v>0</v>
      </c>
      <c r="F22" s="92">
        <v>0</v>
      </c>
      <c r="G22" s="28">
        <f>+F22+E22</f>
        <v>0</v>
      </c>
      <c r="H22" s="130">
        <f>+C22+D22-G22</f>
        <v>330936.24666666664</v>
      </c>
    </row>
    <row r="23" spans="1:8" ht="16.5">
      <c r="A23" s="123"/>
      <c r="B23" s="124" t="s">
        <v>40</v>
      </c>
      <c r="C23" s="128">
        <v>398468</v>
      </c>
      <c r="D23" s="92">
        <v>0</v>
      </c>
      <c r="E23" s="92">
        <v>0</v>
      </c>
      <c r="F23" s="92">
        <v>0</v>
      </c>
      <c r="G23" s="28">
        <f>+F23+E23</f>
        <v>0</v>
      </c>
      <c r="H23" s="130">
        <f>+C23+D23-G23</f>
        <v>398468</v>
      </c>
    </row>
    <row r="24" spans="1:8" ht="15.75">
      <c r="A24" s="120">
        <v>3</v>
      </c>
      <c r="B24" s="94" t="s">
        <v>32</v>
      </c>
      <c r="C24" s="92">
        <v>0</v>
      </c>
      <c r="D24" s="92">
        <v>0</v>
      </c>
      <c r="E24" s="92">
        <v>0</v>
      </c>
      <c r="F24" s="92">
        <v>0</v>
      </c>
      <c r="G24" s="28">
        <v>0</v>
      </c>
      <c r="H24" s="129">
        <v>0</v>
      </c>
    </row>
    <row r="25" spans="1:8" ht="15.75">
      <c r="A25" s="118" t="s">
        <v>13</v>
      </c>
      <c r="B25" s="27" t="s">
        <v>11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119">
        <v>0</v>
      </c>
    </row>
    <row r="26" spans="1:8" ht="31.5">
      <c r="A26" s="120">
        <v>1</v>
      </c>
      <c r="B26" s="127" t="s">
        <v>86</v>
      </c>
      <c r="C26" s="92">
        <v>0</v>
      </c>
      <c r="D26" s="92">
        <v>0</v>
      </c>
      <c r="E26" s="92">
        <v>0</v>
      </c>
      <c r="F26" s="92">
        <v>0</v>
      </c>
      <c r="G26" s="28">
        <v>0</v>
      </c>
      <c r="H26" s="121">
        <v>0</v>
      </c>
    </row>
    <row r="27" spans="1:8" ht="31.5">
      <c r="A27" s="120">
        <v>2</v>
      </c>
      <c r="B27" s="127" t="s">
        <v>87</v>
      </c>
      <c r="C27" s="92">
        <v>0</v>
      </c>
      <c r="D27" s="92">
        <v>0</v>
      </c>
      <c r="E27" s="92">
        <v>0</v>
      </c>
      <c r="F27" s="92">
        <v>0</v>
      </c>
      <c r="G27" s="28">
        <v>0</v>
      </c>
      <c r="H27" s="121">
        <v>0</v>
      </c>
    </row>
    <row r="28" spans="1:8" ht="15.75">
      <c r="A28" s="120">
        <v>3</v>
      </c>
      <c r="B28" s="94" t="s">
        <v>35</v>
      </c>
      <c r="C28" s="92">
        <v>0</v>
      </c>
      <c r="D28" s="92">
        <v>0</v>
      </c>
      <c r="E28" s="92">
        <v>0</v>
      </c>
      <c r="F28" s="92">
        <v>0</v>
      </c>
      <c r="G28" s="28">
        <v>0</v>
      </c>
      <c r="H28" s="121">
        <v>0</v>
      </c>
    </row>
    <row r="29" spans="1:8" ht="31.5">
      <c r="A29" s="118" t="s">
        <v>14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119">
        <v>0</v>
      </c>
    </row>
    <row r="30" spans="1:8" ht="31.5">
      <c r="A30" s="118" t="s">
        <v>15</v>
      </c>
      <c r="B30" s="27" t="s">
        <v>37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119">
        <v>0</v>
      </c>
    </row>
    <row r="31" spans="1:8" ht="16.5" thickBot="1">
      <c r="A31" s="125" t="s">
        <v>16</v>
      </c>
      <c r="B31" s="126" t="s">
        <v>23</v>
      </c>
      <c r="C31" s="131">
        <f aca="true" t="shared" si="0" ref="C31:H31">+C30+C29+C25+C19+C16+C13</f>
        <v>1019612.7466666666</v>
      </c>
      <c r="D31" s="131">
        <f t="shared" si="0"/>
        <v>85000</v>
      </c>
      <c r="E31" s="131">
        <f t="shared" si="0"/>
        <v>92708</v>
      </c>
      <c r="F31" s="131">
        <f t="shared" si="0"/>
        <v>0</v>
      </c>
      <c r="G31" s="131">
        <f t="shared" si="0"/>
        <v>92708</v>
      </c>
      <c r="H31" s="131">
        <f t="shared" si="0"/>
        <v>1011904.7466666666</v>
      </c>
    </row>
  </sheetData>
  <sheetProtection/>
  <mergeCells count="10">
    <mergeCell ref="A1:B1"/>
    <mergeCell ref="A2:B2"/>
    <mergeCell ref="A5:H5"/>
    <mergeCell ref="A6:H6"/>
    <mergeCell ref="A10:A11"/>
    <mergeCell ref="B10:B11"/>
    <mergeCell ref="C10:C11"/>
    <mergeCell ref="D10:D11"/>
    <mergeCell ref="E10:G10"/>
    <mergeCell ref="H10:H11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zoomScalePageLayoutView="0" workbookViewId="0" topLeftCell="A1">
      <selection activeCell="E17" sqref="E17"/>
    </sheetView>
  </sheetViews>
  <sheetFormatPr defaultColWidth="8.796875" defaultRowHeight="15"/>
  <cols>
    <col min="1" max="1" width="5.8984375" style="1" customWidth="1"/>
    <col min="2" max="2" width="38.69921875" style="1" customWidth="1"/>
    <col min="3" max="3" width="8.09765625" style="1" customWidth="1"/>
    <col min="4" max="4" width="9.296875" style="1" customWidth="1"/>
    <col min="5" max="5" width="9.3984375" style="1" customWidth="1"/>
    <col min="6" max="7" width="8.69921875" style="1" customWidth="1"/>
    <col min="8" max="8" width="10.69921875" style="1" customWidth="1"/>
    <col min="9" max="9" width="12.8984375" style="1" customWidth="1"/>
    <col min="10" max="16384" width="9.09765625" style="1" customWidth="1"/>
  </cols>
  <sheetData>
    <row r="1" spans="1:9" ht="15.75">
      <c r="A1" s="190" t="s">
        <v>3</v>
      </c>
      <c r="B1" s="190"/>
      <c r="C1" s="133"/>
      <c r="F1" s="15"/>
      <c r="G1" s="15"/>
      <c r="H1" s="191" t="s">
        <v>99</v>
      </c>
      <c r="I1" s="191"/>
    </row>
    <row r="2" spans="1:7" ht="15.75">
      <c r="A2" s="191" t="s">
        <v>4</v>
      </c>
      <c r="B2" s="191"/>
      <c r="C2" s="134"/>
      <c r="F2" s="15"/>
      <c r="G2" s="15"/>
    </row>
    <row r="3" spans="6:7" ht="15.75">
      <c r="F3" s="15"/>
      <c r="G3" s="15"/>
    </row>
    <row r="4" spans="6:7" ht="15.75">
      <c r="F4" s="15"/>
      <c r="G4" s="15"/>
    </row>
    <row r="5" spans="1:9" ht="18.75">
      <c r="A5" s="192" t="s">
        <v>91</v>
      </c>
      <c r="B5" s="192"/>
      <c r="C5" s="192"/>
      <c r="D5" s="192"/>
      <c r="E5" s="192"/>
      <c r="F5" s="192"/>
      <c r="G5" s="192"/>
      <c r="H5" s="192"/>
      <c r="I5" s="192"/>
    </row>
    <row r="6" spans="1:9" ht="18.75">
      <c r="A6" s="192" t="s">
        <v>116</v>
      </c>
      <c r="B6" s="192"/>
      <c r="C6" s="192"/>
      <c r="D6" s="192"/>
      <c r="E6" s="192"/>
      <c r="F6" s="192"/>
      <c r="G6" s="192"/>
      <c r="H6" s="192"/>
      <c r="I6" s="192"/>
    </row>
    <row r="7" spans="1:9" ht="16.5">
      <c r="A7" s="193" t="s">
        <v>121</v>
      </c>
      <c r="B7" s="193"/>
      <c r="C7" s="193"/>
      <c r="D7" s="193"/>
      <c r="E7" s="193"/>
      <c r="F7" s="193"/>
      <c r="G7" s="193"/>
      <c r="H7" s="193"/>
      <c r="I7" s="193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6:9" ht="16.5" thickBot="1">
      <c r="F10" s="15"/>
      <c r="G10" s="225" t="s">
        <v>100</v>
      </c>
      <c r="H10" s="225"/>
      <c r="I10" s="225"/>
    </row>
    <row r="11" spans="1:9" s="150" customFormat="1" ht="37.5" customHeight="1">
      <c r="A11" s="232" t="s">
        <v>6</v>
      </c>
      <c r="B11" s="230" t="s">
        <v>20</v>
      </c>
      <c r="C11" s="230" t="s">
        <v>92</v>
      </c>
      <c r="D11" s="230" t="s">
        <v>93</v>
      </c>
      <c r="E11" s="230" t="s">
        <v>94</v>
      </c>
      <c r="F11" s="230" t="s">
        <v>77</v>
      </c>
      <c r="G11" s="230"/>
      <c r="H11" s="230"/>
      <c r="I11" s="234" t="s">
        <v>117</v>
      </c>
    </row>
    <row r="12" spans="1:9" s="150" customFormat="1" ht="37.5" customHeight="1">
      <c r="A12" s="233"/>
      <c r="B12" s="231"/>
      <c r="C12" s="231"/>
      <c r="D12" s="231"/>
      <c r="E12" s="231"/>
      <c r="F12" s="151" t="s">
        <v>0</v>
      </c>
      <c r="G12" s="151" t="s">
        <v>95</v>
      </c>
      <c r="H12" s="151" t="s">
        <v>23</v>
      </c>
      <c r="I12" s="235"/>
    </row>
    <row r="13" spans="1:9" s="114" customFormat="1" ht="25.5" customHeight="1">
      <c r="A13" s="115" t="s">
        <v>89</v>
      </c>
      <c r="B13" s="116" t="s">
        <v>90</v>
      </c>
      <c r="C13" s="116"/>
      <c r="D13" s="116">
        <v>1</v>
      </c>
      <c r="E13" s="116">
        <v>2</v>
      </c>
      <c r="F13" s="116">
        <v>3</v>
      </c>
      <c r="G13" s="116">
        <v>4</v>
      </c>
      <c r="H13" s="116">
        <v>5</v>
      </c>
      <c r="I13" s="117" t="s">
        <v>81</v>
      </c>
    </row>
    <row r="14" spans="1:9" ht="31.5">
      <c r="A14" s="118" t="s">
        <v>7</v>
      </c>
      <c r="B14" s="27" t="s">
        <v>25</v>
      </c>
      <c r="C14" s="28"/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19">
        <v>0</v>
      </c>
    </row>
    <row r="15" spans="1:9" ht="31.5">
      <c r="A15" s="120">
        <v>1</v>
      </c>
      <c r="B15" s="127" t="s">
        <v>82</v>
      </c>
      <c r="C15" s="92"/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121">
        <v>0</v>
      </c>
    </row>
    <row r="16" spans="1:9" ht="15.75">
      <c r="A16" s="120">
        <v>2</v>
      </c>
      <c r="B16" s="127" t="s">
        <v>83</v>
      </c>
      <c r="C16" s="92"/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121">
        <v>0</v>
      </c>
    </row>
    <row r="17" spans="1:9" ht="15.75">
      <c r="A17" s="118" t="s">
        <v>10</v>
      </c>
      <c r="B17" s="27" t="s">
        <v>28</v>
      </c>
      <c r="C17" s="28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19">
        <v>0</v>
      </c>
    </row>
    <row r="18" spans="1:9" ht="31.5">
      <c r="A18" s="120">
        <v>1</v>
      </c>
      <c r="B18" s="127" t="s">
        <v>82</v>
      </c>
      <c r="C18" s="92"/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121">
        <v>0</v>
      </c>
    </row>
    <row r="19" spans="1:9" ht="15.75">
      <c r="A19" s="120">
        <v>2</v>
      </c>
      <c r="B19" s="94" t="s">
        <v>83</v>
      </c>
      <c r="C19" s="92"/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121">
        <v>0</v>
      </c>
    </row>
    <row r="20" spans="1:9" ht="15.75">
      <c r="A20" s="118" t="s">
        <v>12</v>
      </c>
      <c r="B20" s="27" t="s">
        <v>31</v>
      </c>
      <c r="C20" s="28"/>
      <c r="D20" s="28">
        <f>D21+D22</f>
        <v>840579.318</v>
      </c>
      <c r="E20" s="28">
        <f>+E21+E22+E25</f>
        <v>0</v>
      </c>
      <c r="F20" s="28">
        <f>+F21+F22+F25</f>
        <v>94907.911553</v>
      </c>
      <c r="G20" s="28">
        <f>+G21+G22+G25</f>
        <v>0</v>
      </c>
      <c r="H20" s="28">
        <f>+H21+H22+H25</f>
        <v>94907.911553</v>
      </c>
      <c r="I20" s="119">
        <f>I21+I22</f>
        <v>745671.406447</v>
      </c>
    </row>
    <row r="21" spans="1:9" ht="31.5">
      <c r="A21" s="120">
        <v>1</v>
      </c>
      <c r="B21" s="127" t="s">
        <v>84</v>
      </c>
      <c r="C21" s="92"/>
      <c r="D21" s="92">
        <v>179063.5</v>
      </c>
      <c r="E21" s="92">
        <v>0</v>
      </c>
      <c r="F21" s="7">
        <v>10417</v>
      </c>
      <c r="G21" s="92">
        <v>0</v>
      </c>
      <c r="H21" s="7">
        <f>+G21+F21</f>
        <v>10417</v>
      </c>
      <c r="I21" s="129">
        <f>+D21+E21-H21</f>
        <v>168646.5</v>
      </c>
    </row>
    <row r="22" spans="1:9" ht="31.5">
      <c r="A22" s="120">
        <v>2</v>
      </c>
      <c r="B22" s="94" t="s">
        <v>9</v>
      </c>
      <c r="C22" s="92"/>
      <c r="D22" s="92">
        <f>+D23+D24</f>
        <v>661515.818</v>
      </c>
      <c r="E22" s="92">
        <f>+E23+E24</f>
        <v>0</v>
      </c>
      <c r="F22" s="92">
        <v>84490.911553</v>
      </c>
      <c r="G22" s="92">
        <v>0</v>
      </c>
      <c r="H22" s="28">
        <f>+G22+F22</f>
        <v>84490.911553</v>
      </c>
      <c r="I22" s="129">
        <f>+D22+E22-H22</f>
        <v>577024.906447</v>
      </c>
    </row>
    <row r="23" spans="1:9" ht="16.5">
      <c r="A23" s="123"/>
      <c r="B23" s="124" t="s">
        <v>39</v>
      </c>
      <c r="C23" s="128"/>
      <c r="D23" s="128">
        <v>282047.81799999997</v>
      </c>
      <c r="E23" s="92">
        <v>0</v>
      </c>
      <c r="F23" s="92">
        <v>51285.245553</v>
      </c>
      <c r="G23" s="92">
        <v>0</v>
      </c>
      <c r="H23" s="28">
        <f>+G23+F23</f>
        <v>51285.245553</v>
      </c>
      <c r="I23" s="130">
        <f>+D23+E23-H23</f>
        <v>230762.57244699995</v>
      </c>
    </row>
    <row r="24" spans="1:9" ht="16.5">
      <c r="A24" s="123"/>
      <c r="B24" s="124" t="s">
        <v>40</v>
      </c>
      <c r="C24" s="128"/>
      <c r="D24" s="128">
        <v>379468</v>
      </c>
      <c r="E24" s="92">
        <v>0</v>
      </c>
      <c r="F24" s="92">
        <v>33205.666</v>
      </c>
      <c r="G24" s="92">
        <v>0</v>
      </c>
      <c r="H24" s="28">
        <f>+G24+F24</f>
        <v>33205.666</v>
      </c>
      <c r="I24" s="130">
        <f>+D24+E24-H24</f>
        <v>346262.33400000003</v>
      </c>
    </row>
    <row r="25" spans="1:9" ht="15.75">
      <c r="A25" s="120">
        <v>3</v>
      </c>
      <c r="B25" s="94" t="s">
        <v>32</v>
      </c>
      <c r="C25" s="92"/>
      <c r="D25" s="92">
        <v>0</v>
      </c>
      <c r="E25" s="92">
        <v>0</v>
      </c>
      <c r="F25" s="92">
        <v>0</v>
      </c>
      <c r="G25" s="92">
        <v>0</v>
      </c>
      <c r="H25" s="28">
        <v>0</v>
      </c>
      <c r="I25" s="129">
        <v>0</v>
      </c>
    </row>
    <row r="26" spans="1:9" ht="15.75">
      <c r="A26" s="118" t="s">
        <v>13</v>
      </c>
      <c r="B26" s="27" t="s">
        <v>11</v>
      </c>
      <c r="C26" s="28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119">
        <v>0</v>
      </c>
    </row>
    <row r="27" spans="1:9" ht="31.5">
      <c r="A27" s="120">
        <v>1</v>
      </c>
      <c r="B27" s="127" t="s">
        <v>86</v>
      </c>
      <c r="C27" s="92"/>
      <c r="D27" s="92">
        <v>0</v>
      </c>
      <c r="E27" s="92">
        <v>0</v>
      </c>
      <c r="F27" s="92">
        <v>0</v>
      </c>
      <c r="G27" s="92">
        <v>0</v>
      </c>
      <c r="H27" s="28">
        <v>0</v>
      </c>
      <c r="I27" s="121">
        <v>0</v>
      </c>
    </row>
    <row r="28" spans="1:9" ht="31.5">
      <c r="A28" s="120">
        <v>2</v>
      </c>
      <c r="B28" s="127" t="s">
        <v>87</v>
      </c>
      <c r="C28" s="92"/>
      <c r="D28" s="92">
        <v>0</v>
      </c>
      <c r="E28" s="92">
        <v>0</v>
      </c>
      <c r="F28" s="92">
        <v>0</v>
      </c>
      <c r="G28" s="92">
        <v>0</v>
      </c>
      <c r="H28" s="28">
        <v>0</v>
      </c>
      <c r="I28" s="121">
        <v>0</v>
      </c>
    </row>
    <row r="29" spans="1:9" ht="15.75">
      <c r="A29" s="120">
        <v>3</v>
      </c>
      <c r="B29" s="94" t="s">
        <v>35</v>
      </c>
      <c r="C29" s="92"/>
      <c r="D29" s="92">
        <v>0</v>
      </c>
      <c r="E29" s="92">
        <v>0</v>
      </c>
      <c r="F29" s="92">
        <v>0</v>
      </c>
      <c r="G29" s="92">
        <v>0</v>
      </c>
      <c r="H29" s="28">
        <v>0</v>
      </c>
      <c r="I29" s="121">
        <v>0</v>
      </c>
    </row>
    <row r="30" spans="1:9" ht="31.5">
      <c r="A30" s="118" t="s">
        <v>14</v>
      </c>
      <c r="B30" s="27" t="s">
        <v>36</v>
      </c>
      <c r="C30" s="2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119">
        <v>0</v>
      </c>
    </row>
    <row r="31" spans="1:9" ht="31.5">
      <c r="A31" s="118" t="s">
        <v>15</v>
      </c>
      <c r="B31" s="27" t="s">
        <v>37</v>
      </c>
      <c r="C31" s="28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119">
        <v>0</v>
      </c>
    </row>
    <row r="32" spans="1:9" ht="16.5" thickBot="1">
      <c r="A32" s="125" t="s">
        <v>16</v>
      </c>
      <c r="B32" s="126" t="s">
        <v>23</v>
      </c>
      <c r="C32" s="131"/>
      <c r="D32" s="131">
        <f aca="true" t="shared" si="0" ref="D32:I32">+D31+D30+D26+D20+D17+D14</f>
        <v>840579.318</v>
      </c>
      <c r="E32" s="131">
        <f t="shared" si="0"/>
        <v>0</v>
      </c>
      <c r="F32" s="131">
        <f t="shared" si="0"/>
        <v>94907.911553</v>
      </c>
      <c r="G32" s="131">
        <f t="shared" si="0"/>
        <v>0</v>
      </c>
      <c r="H32" s="131">
        <f t="shared" si="0"/>
        <v>94907.911553</v>
      </c>
      <c r="I32" s="131">
        <f t="shared" si="0"/>
        <v>745671.406447</v>
      </c>
    </row>
    <row r="36" spans="1:5" ht="15.75">
      <c r="A36" s="135"/>
      <c r="B36" s="226"/>
      <c r="C36" s="227"/>
      <c r="D36" s="136" t="s">
        <v>96</v>
      </c>
      <c r="E36" s="136" t="s">
        <v>97</v>
      </c>
    </row>
    <row r="37" spans="1:6" ht="25.5" customHeight="1">
      <c r="A37" s="135"/>
      <c r="B37" s="228" t="s">
        <v>98</v>
      </c>
      <c r="C37" s="229"/>
      <c r="D37" s="138">
        <f>840579/6797898*100</f>
        <v>12.365278208057843</v>
      </c>
      <c r="E37" s="138">
        <f>745671/6691300*100</f>
        <v>11.143888332611002</v>
      </c>
      <c r="F37" s="137"/>
    </row>
    <row r="39" ht="16.5" customHeight="1"/>
  </sheetData>
  <sheetProtection/>
  <mergeCells count="16">
    <mergeCell ref="A11:A12"/>
    <mergeCell ref="B11:B12"/>
    <mergeCell ref="D11:D12"/>
    <mergeCell ref="E11:E12"/>
    <mergeCell ref="F11:H11"/>
    <mergeCell ref="I11:I12"/>
    <mergeCell ref="H1:I1"/>
    <mergeCell ref="G10:I10"/>
    <mergeCell ref="B36:C36"/>
    <mergeCell ref="B37:C37"/>
    <mergeCell ref="A6:I6"/>
    <mergeCell ref="C11:C12"/>
    <mergeCell ref="A1:B1"/>
    <mergeCell ref="A2:B2"/>
    <mergeCell ref="A5:I5"/>
    <mergeCell ref="A7:I7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7"/>
  <sheetViews>
    <sheetView zoomScalePageLayoutView="0" workbookViewId="0" topLeftCell="A1">
      <selection activeCell="A7" sqref="A7:I7"/>
    </sheetView>
  </sheetViews>
  <sheetFormatPr defaultColWidth="8.796875" defaultRowHeight="15"/>
  <cols>
    <col min="1" max="1" width="5.8984375" style="1" customWidth="1"/>
    <col min="2" max="2" width="38.69921875" style="1" customWidth="1"/>
    <col min="3" max="3" width="11" style="1" customWidth="1"/>
    <col min="4" max="4" width="11.09765625" style="1" customWidth="1"/>
    <col min="5" max="5" width="9.59765625" style="1" customWidth="1"/>
    <col min="6" max="6" width="11.3984375" style="1" customWidth="1"/>
    <col min="7" max="7" width="9.296875" style="1" customWidth="1"/>
    <col min="8" max="8" width="10.69921875" style="1" customWidth="1"/>
    <col min="9" max="9" width="12.8984375" style="1" customWidth="1"/>
    <col min="10" max="16384" width="9.09765625" style="1" customWidth="1"/>
  </cols>
  <sheetData>
    <row r="1" spans="1:9" ht="16.5">
      <c r="A1" s="236" t="s">
        <v>118</v>
      </c>
      <c r="B1" s="236"/>
      <c r="C1" s="133"/>
      <c r="F1" s="15"/>
      <c r="G1" s="15"/>
      <c r="H1" s="191" t="s">
        <v>99</v>
      </c>
      <c r="I1" s="191"/>
    </row>
    <row r="2" spans="1:7" ht="16.5">
      <c r="A2" s="236" t="s">
        <v>119</v>
      </c>
      <c r="B2" s="236"/>
      <c r="C2" s="134"/>
      <c r="F2" s="15"/>
      <c r="G2" s="15"/>
    </row>
    <row r="3" spans="6:7" ht="15.75">
      <c r="F3" s="15"/>
      <c r="G3" s="15"/>
    </row>
    <row r="4" spans="6:7" ht="15.75">
      <c r="F4" s="15"/>
      <c r="G4" s="15"/>
    </row>
    <row r="5" spans="1:9" ht="18.75">
      <c r="A5" s="192" t="s">
        <v>91</v>
      </c>
      <c r="B5" s="192"/>
      <c r="C5" s="192"/>
      <c r="D5" s="192"/>
      <c r="E5" s="192"/>
      <c r="F5" s="192"/>
      <c r="G5" s="192"/>
      <c r="H5" s="192"/>
      <c r="I5" s="192"/>
    </row>
    <row r="6" spans="1:9" ht="18.75">
      <c r="A6" s="192" t="s">
        <v>116</v>
      </c>
      <c r="B6" s="192"/>
      <c r="C6" s="192"/>
      <c r="D6" s="192"/>
      <c r="E6" s="192"/>
      <c r="F6" s="192"/>
      <c r="G6" s="192"/>
      <c r="H6" s="192"/>
      <c r="I6" s="192"/>
    </row>
    <row r="7" spans="1:9" ht="16.5">
      <c r="A7" s="193" t="s">
        <v>120</v>
      </c>
      <c r="B7" s="193"/>
      <c r="C7" s="193"/>
      <c r="D7" s="193"/>
      <c r="E7" s="193"/>
      <c r="F7" s="193"/>
      <c r="G7" s="193"/>
      <c r="H7" s="193"/>
      <c r="I7" s="193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6:9" ht="16.5" thickBot="1">
      <c r="F10" s="15"/>
      <c r="G10" s="225" t="s">
        <v>100</v>
      </c>
      <c r="H10" s="225"/>
      <c r="I10" s="225"/>
    </row>
    <row r="11" spans="1:9" s="150" customFormat="1" ht="23.25" customHeight="1">
      <c r="A11" s="232" t="s">
        <v>6</v>
      </c>
      <c r="B11" s="230" t="s">
        <v>20</v>
      </c>
      <c r="C11" s="230" t="s">
        <v>92</v>
      </c>
      <c r="D11" s="230" t="s">
        <v>93</v>
      </c>
      <c r="E11" s="230" t="s">
        <v>94</v>
      </c>
      <c r="F11" s="230" t="s">
        <v>77</v>
      </c>
      <c r="G11" s="230"/>
      <c r="H11" s="230"/>
      <c r="I11" s="234" t="s">
        <v>117</v>
      </c>
    </row>
    <row r="12" spans="1:9" s="150" customFormat="1" ht="25.5" customHeight="1">
      <c r="A12" s="233"/>
      <c r="B12" s="231"/>
      <c r="C12" s="231"/>
      <c r="D12" s="231"/>
      <c r="E12" s="231"/>
      <c r="F12" s="151" t="s">
        <v>0</v>
      </c>
      <c r="G12" s="151" t="s">
        <v>95</v>
      </c>
      <c r="H12" s="151" t="s">
        <v>23</v>
      </c>
      <c r="I12" s="235"/>
    </row>
    <row r="13" spans="1:9" s="114" customFormat="1" ht="25.5" customHeight="1">
      <c r="A13" s="115" t="s">
        <v>89</v>
      </c>
      <c r="B13" s="116" t="s">
        <v>90</v>
      </c>
      <c r="C13" s="116"/>
      <c r="D13" s="116">
        <v>1</v>
      </c>
      <c r="E13" s="116">
        <v>2</v>
      </c>
      <c r="F13" s="116">
        <v>3</v>
      </c>
      <c r="G13" s="116">
        <v>4</v>
      </c>
      <c r="H13" s="116">
        <v>5</v>
      </c>
      <c r="I13" s="117" t="s">
        <v>81</v>
      </c>
    </row>
    <row r="14" spans="1:9" ht="31.5">
      <c r="A14" s="118" t="s">
        <v>7</v>
      </c>
      <c r="B14" s="27" t="s">
        <v>25</v>
      </c>
      <c r="C14" s="28"/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19">
        <v>0</v>
      </c>
    </row>
    <row r="15" spans="1:9" ht="31.5">
      <c r="A15" s="120">
        <v>1</v>
      </c>
      <c r="B15" s="127" t="s">
        <v>82</v>
      </c>
      <c r="C15" s="92"/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121">
        <v>0</v>
      </c>
    </row>
    <row r="16" spans="1:9" ht="15.75">
      <c r="A16" s="120">
        <v>2</v>
      </c>
      <c r="B16" s="127" t="s">
        <v>83</v>
      </c>
      <c r="C16" s="92"/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121">
        <v>0</v>
      </c>
    </row>
    <row r="17" spans="1:9" ht="15.75">
      <c r="A17" s="118" t="s">
        <v>10</v>
      </c>
      <c r="B17" s="27" t="s">
        <v>28</v>
      </c>
      <c r="C17" s="28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19">
        <v>0</v>
      </c>
    </row>
    <row r="18" spans="1:9" ht="31.5">
      <c r="A18" s="120">
        <v>1</v>
      </c>
      <c r="B18" s="127" t="s">
        <v>82</v>
      </c>
      <c r="C18" s="92"/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121">
        <v>0</v>
      </c>
    </row>
    <row r="19" spans="1:9" ht="15.75">
      <c r="A19" s="120">
        <v>2</v>
      </c>
      <c r="B19" s="94" t="s">
        <v>83</v>
      </c>
      <c r="C19" s="92"/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121">
        <v>0</v>
      </c>
    </row>
    <row r="20" spans="1:9" ht="15.75">
      <c r="A20" s="118" t="s">
        <v>12</v>
      </c>
      <c r="B20" s="27" t="s">
        <v>31</v>
      </c>
      <c r="C20" s="28"/>
      <c r="D20" s="28">
        <f>D21+D22</f>
        <v>840579.318</v>
      </c>
      <c r="E20" s="28">
        <f>+E21+E22+E25</f>
        <v>0</v>
      </c>
      <c r="F20" s="28">
        <f>+F21+F22+F25</f>
        <v>94907.911553</v>
      </c>
      <c r="G20" s="28">
        <f>+G21+G22+G25</f>
        <v>0</v>
      </c>
      <c r="H20" s="28">
        <f>+H21+H22+H25</f>
        <v>94907.911553</v>
      </c>
      <c r="I20" s="119">
        <f>I21+I22</f>
        <v>745671.406447</v>
      </c>
    </row>
    <row r="21" spans="1:9" ht="31.5">
      <c r="A21" s="120">
        <v>1</v>
      </c>
      <c r="B21" s="127" t="s">
        <v>84</v>
      </c>
      <c r="C21" s="92"/>
      <c r="D21" s="92">
        <v>179063.5</v>
      </c>
      <c r="E21" s="92">
        <v>0</v>
      </c>
      <c r="F21" s="7">
        <v>10417</v>
      </c>
      <c r="G21" s="92">
        <v>0</v>
      </c>
      <c r="H21" s="7">
        <f>+G21+F21</f>
        <v>10417</v>
      </c>
      <c r="I21" s="129">
        <f>+D21+E21-H21</f>
        <v>168646.5</v>
      </c>
    </row>
    <row r="22" spans="1:9" ht="31.5">
      <c r="A22" s="120">
        <v>2</v>
      </c>
      <c r="B22" s="94" t="s">
        <v>9</v>
      </c>
      <c r="C22" s="92"/>
      <c r="D22" s="92">
        <f>+D23+D24</f>
        <v>661515.818</v>
      </c>
      <c r="E22" s="92">
        <f>+E23+E24</f>
        <v>0</v>
      </c>
      <c r="F22" s="92">
        <v>84490.911553</v>
      </c>
      <c r="G22" s="92">
        <v>0</v>
      </c>
      <c r="H22" s="28">
        <f>+G22+F22</f>
        <v>84490.911553</v>
      </c>
      <c r="I22" s="129">
        <f>+D22+E22-H22</f>
        <v>577024.906447</v>
      </c>
    </row>
    <row r="23" spans="1:9" ht="16.5">
      <c r="A23" s="123"/>
      <c r="B23" s="124" t="s">
        <v>39</v>
      </c>
      <c r="C23" s="128"/>
      <c r="D23" s="128">
        <v>282047.81799999997</v>
      </c>
      <c r="E23" s="92">
        <v>0</v>
      </c>
      <c r="F23" s="92">
        <v>51285.245553</v>
      </c>
      <c r="G23" s="92">
        <v>0</v>
      </c>
      <c r="H23" s="28">
        <f>+G23+F23</f>
        <v>51285.245553</v>
      </c>
      <c r="I23" s="130">
        <f>+D23+E23-H23</f>
        <v>230762.57244699995</v>
      </c>
    </row>
    <row r="24" spans="1:9" ht="16.5">
      <c r="A24" s="123"/>
      <c r="B24" s="124" t="s">
        <v>40</v>
      </c>
      <c r="C24" s="128"/>
      <c r="D24" s="128">
        <v>379468</v>
      </c>
      <c r="E24" s="92">
        <v>0</v>
      </c>
      <c r="F24" s="92">
        <v>33205.666</v>
      </c>
      <c r="G24" s="92">
        <v>0</v>
      </c>
      <c r="H24" s="28">
        <f>+G24+F24</f>
        <v>33205.666</v>
      </c>
      <c r="I24" s="130">
        <f>+D24+E24-H24</f>
        <v>346262.33400000003</v>
      </c>
    </row>
    <row r="25" spans="1:9" ht="15.75">
      <c r="A25" s="120">
        <v>3</v>
      </c>
      <c r="B25" s="94" t="s">
        <v>32</v>
      </c>
      <c r="C25" s="92"/>
      <c r="D25" s="92">
        <v>0</v>
      </c>
      <c r="E25" s="92">
        <v>0</v>
      </c>
      <c r="F25" s="92">
        <v>0</v>
      </c>
      <c r="G25" s="92">
        <v>0</v>
      </c>
      <c r="H25" s="28">
        <v>0</v>
      </c>
      <c r="I25" s="129">
        <v>0</v>
      </c>
    </row>
    <row r="26" spans="1:9" ht="15.75">
      <c r="A26" s="118" t="s">
        <v>13</v>
      </c>
      <c r="B26" s="27" t="s">
        <v>11</v>
      </c>
      <c r="C26" s="28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119">
        <v>0</v>
      </c>
    </row>
    <row r="27" spans="1:9" ht="31.5">
      <c r="A27" s="120">
        <v>1</v>
      </c>
      <c r="B27" s="127" t="s">
        <v>86</v>
      </c>
      <c r="C27" s="92"/>
      <c r="D27" s="92">
        <v>0</v>
      </c>
      <c r="E27" s="92">
        <v>0</v>
      </c>
      <c r="F27" s="92">
        <v>0</v>
      </c>
      <c r="G27" s="92">
        <v>0</v>
      </c>
      <c r="H27" s="28">
        <v>0</v>
      </c>
      <c r="I27" s="121">
        <v>0</v>
      </c>
    </row>
    <row r="28" spans="1:9" ht="31.5">
      <c r="A28" s="120">
        <v>2</v>
      </c>
      <c r="B28" s="127" t="s">
        <v>87</v>
      </c>
      <c r="C28" s="92"/>
      <c r="D28" s="92">
        <v>0</v>
      </c>
      <c r="E28" s="92">
        <v>0</v>
      </c>
      <c r="F28" s="92">
        <v>0</v>
      </c>
      <c r="G28" s="92">
        <v>0</v>
      </c>
      <c r="H28" s="28">
        <v>0</v>
      </c>
      <c r="I28" s="121">
        <v>0</v>
      </c>
    </row>
    <row r="29" spans="1:9" ht="15.75">
      <c r="A29" s="120">
        <v>3</v>
      </c>
      <c r="B29" s="94" t="s">
        <v>35</v>
      </c>
      <c r="C29" s="92"/>
      <c r="D29" s="92">
        <v>0</v>
      </c>
      <c r="E29" s="92">
        <v>0</v>
      </c>
      <c r="F29" s="92">
        <v>0</v>
      </c>
      <c r="G29" s="92">
        <v>0</v>
      </c>
      <c r="H29" s="28">
        <v>0</v>
      </c>
      <c r="I29" s="121">
        <v>0</v>
      </c>
    </row>
    <row r="30" spans="1:9" ht="31.5">
      <c r="A30" s="118" t="s">
        <v>14</v>
      </c>
      <c r="B30" s="27" t="s">
        <v>36</v>
      </c>
      <c r="C30" s="2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119">
        <v>0</v>
      </c>
    </row>
    <row r="31" spans="1:9" ht="31.5">
      <c r="A31" s="118" t="s">
        <v>15</v>
      </c>
      <c r="B31" s="27" t="s">
        <v>37</v>
      </c>
      <c r="C31" s="28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119">
        <v>0</v>
      </c>
    </row>
    <row r="32" spans="1:9" ht="16.5" thickBot="1">
      <c r="A32" s="125" t="s">
        <v>16</v>
      </c>
      <c r="B32" s="126" t="s">
        <v>23</v>
      </c>
      <c r="C32" s="131"/>
      <c r="D32" s="131">
        <f aca="true" t="shared" si="0" ref="D32:I32">+D31+D30+D26+D20+D17+D14</f>
        <v>840579.318</v>
      </c>
      <c r="E32" s="131">
        <f t="shared" si="0"/>
        <v>0</v>
      </c>
      <c r="F32" s="131">
        <f t="shared" si="0"/>
        <v>94907.911553</v>
      </c>
      <c r="G32" s="131">
        <f t="shared" si="0"/>
        <v>0</v>
      </c>
      <c r="H32" s="131">
        <f t="shared" si="0"/>
        <v>94907.911553</v>
      </c>
      <c r="I32" s="131">
        <f t="shared" si="0"/>
        <v>745671.406447</v>
      </c>
    </row>
    <row r="36" spans="1:5" ht="15.75">
      <c r="A36" s="135"/>
      <c r="B36" s="226"/>
      <c r="C36" s="227"/>
      <c r="D36" s="136" t="s">
        <v>96</v>
      </c>
      <c r="E36" s="136" t="s">
        <v>97</v>
      </c>
    </row>
    <row r="37" spans="1:6" ht="25.5" customHeight="1">
      <c r="A37" s="135"/>
      <c r="B37" s="228" t="s">
        <v>98</v>
      </c>
      <c r="C37" s="229"/>
      <c r="D37" s="138">
        <f>840579/6797898*100</f>
        <v>12.365278208057843</v>
      </c>
      <c r="E37" s="138">
        <f>745671/6691300*100</f>
        <v>11.143888332611002</v>
      </c>
      <c r="F37" s="137"/>
    </row>
    <row r="39" ht="16.5" customHeight="1"/>
  </sheetData>
  <sheetProtection/>
  <mergeCells count="16">
    <mergeCell ref="A1:B1"/>
    <mergeCell ref="H1:I1"/>
    <mergeCell ref="A2:B2"/>
    <mergeCell ref="A5:I5"/>
    <mergeCell ref="A6:I6"/>
    <mergeCell ref="A7:I7"/>
    <mergeCell ref="B36:C36"/>
    <mergeCell ref="B37:C37"/>
    <mergeCell ref="G10:I10"/>
    <mergeCell ref="A11:A12"/>
    <mergeCell ref="B11:B12"/>
    <mergeCell ref="C11:C12"/>
    <mergeCell ref="D11:D12"/>
    <mergeCell ref="E11:E12"/>
    <mergeCell ref="F11:H11"/>
    <mergeCell ref="I11:I12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A</cp:lastModifiedBy>
  <cp:lastPrinted>2020-03-02T03:59:43Z</cp:lastPrinted>
  <dcterms:created xsi:type="dcterms:W3CDTF">2002-06-06T06:49:16Z</dcterms:created>
  <dcterms:modified xsi:type="dcterms:W3CDTF">2020-05-21T09:51:04Z</dcterms:modified>
  <cp:category/>
  <cp:version/>
  <cp:contentType/>
  <cp:contentStatus/>
</cp:coreProperties>
</file>