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huong\Nam 2021\Du toan 2022\Cong khai a.Quang\"/>
    </mc:Choice>
  </mc:AlternateContent>
  <bookViews>
    <workbookView xWindow="0" yWindow="0" windowWidth="20490" windowHeight="7050"/>
  </bookViews>
  <sheets>
    <sheet name="Sheet1" sheetId="1" r:id="rId1"/>
  </sheets>
  <calcPr calcId="162913"/>
</workbook>
</file>

<file path=xl/calcChain.xml><?xml version="1.0" encoding="utf-8"?>
<calcChain xmlns="http://schemas.openxmlformats.org/spreadsheetml/2006/main">
  <c r="V775" i="1" l="1"/>
  <c r="S775" i="1"/>
  <c r="V773" i="1"/>
  <c r="U773" i="1"/>
  <c r="T773" i="1"/>
  <c r="S773" i="1"/>
  <c r="S772" i="1" s="1"/>
  <c r="S771" i="1" s="1"/>
  <c r="S770" i="1" s="1"/>
  <c r="R773" i="1"/>
  <c r="Q773" i="1"/>
  <c r="P773" i="1"/>
  <c r="O773" i="1"/>
  <c r="N773" i="1"/>
  <c r="M773" i="1"/>
  <c r="L773" i="1"/>
  <c r="K773" i="1"/>
  <c r="K772" i="1" s="1"/>
  <c r="K771" i="1" s="1"/>
  <c r="K770" i="1" s="1"/>
  <c r="J773" i="1"/>
  <c r="I773" i="1"/>
  <c r="H773" i="1"/>
  <c r="G773" i="1"/>
  <c r="V772" i="1"/>
  <c r="U772" i="1"/>
  <c r="T772" i="1"/>
  <c r="R772" i="1"/>
  <c r="Q772" i="1"/>
  <c r="P772" i="1"/>
  <c r="O772" i="1"/>
  <c r="N772" i="1"/>
  <c r="M772" i="1"/>
  <c r="L772" i="1"/>
  <c r="J772" i="1"/>
  <c r="I772" i="1"/>
  <c r="H772" i="1"/>
  <c r="G772" i="1"/>
  <c r="V771" i="1"/>
  <c r="U771" i="1"/>
  <c r="T771" i="1"/>
  <c r="R771" i="1"/>
  <c r="Q771" i="1"/>
  <c r="P771" i="1"/>
  <c r="O771" i="1"/>
  <c r="N771" i="1"/>
  <c r="M771" i="1"/>
  <c r="L771" i="1"/>
  <c r="J771" i="1"/>
  <c r="I771" i="1"/>
  <c r="H771" i="1"/>
  <c r="G771" i="1"/>
  <c r="V770" i="1"/>
  <c r="U770" i="1"/>
  <c r="T770" i="1"/>
  <c r="R770" i="1"/>
  <c r="Q770" i="1"/>
  <c r="P770" i="1"/>
  <c r="O770" i="1"/>
  <c r="N770" i="1"/>
  <c r="M770" i="1"/>
  <c r="L770" i="1"/>
  <c r="J770" i="1"/>
  <c r="I770" i="1"/>
  <c r="H770" i="1"/>
  <c r="G770" i="1"/>
  <c r="V768" i="1"/>
  <c r="U768" i="1"/>
  <c r="T768" i="1"/>
  <c r="S768" i="1"/>
  <c r="R768" i="1"/>
  <c r="Q768" i="1"/>
  <c r="P768" i="1"/>
  <c r="O768" i="1"/>
  <c r="N768" i="1"/>
  <c r="M768" i="1"/>
  <c r="L768" i="1"/>
  <c r="K768" i="1"/>
  <c r="J768" i="1"/>
  <c r="I768" i="1"/>
  <c r="H768" i="1"/>
  <c r="G768" i="1"/>
  <c r="V767" i="1"/>
  <c r="U767" i="1"/>
  <c r="T767" i="1"/>
  <c r="S767" i="1"/>
  <c r="R767" i="1"/>
  <c r="Q767" i="1"/>
  <c r="P767" i="1"/>
  <c r="O767" i="1"/>
  <c r="N767" i="1"/>
  <c r="M767" i="1"/>
  <c r="L767" i="1"/>
  <c r="K767" i="1"/>
  <c r="J767" i="1"/>
  <c r="I767" i="1"/>
  <c r="H767" i="1"/>
  <c r="G767" i="1"/>
  <c r="V766" i="1"/>
  <c r="U766" i="1"/>
  <c r="T766" i="1"/>
  <c r="S766" i="1"/>
  <c r="R766" i="1"/>
  <c r="Q766" i="1"/>
  <c r="P766" i="1"/>
  <c r="O766" i="1"/>
  <c r="N766" i="1"/>
  <c r="M766" i="1"/>
  <c r="L766" i="1"/>
  <c r="K766" i="1"/>
  <c r="K765" i="1" s="1"/>
  <c r="J766" i="1"/>
  <c r="I766" i="1"/>
  <c r="H766" i="1"/>
  <c r="G766" i="1"/>
  <c r="V765" i="1"/>
  <c r="U765" i="1"/>
  <c r="T765" i="1"/>
  <c r="S765" i="1"/>
  <c r="R765" i="1"/>
  <c r="Q765" i="1"/>
  <c r="P765" i="1"/>
  <c r="O765" i="1"/>
  <c r="N765" i="1"/>
  <c r="M765" i="1"/>
  <c r="L765" i="1"/>
  <c r="J765" i="1"/>
  <c r="I765" i="1"/>
  <c r="H765" i="1"/>
  <c r="G765" i="1"/>
  <c r="V764" i="1"/>
  <c r="U764" i="1"/>
  <c r="T764" i="1"/>
  <c r="R764" i="1"/>
  <c r="Q764" i="1"/>
  <c r="P764" i="1"/>
  <c r="O764" i="1"/>
  <c r="N764" i="1"/>
  <c r="M764" i="1"/>
  <c r="L764" i="1"/>
  <c r="J764" i="1"/>
  <c r="I764" i="1"/>
  <c r="H764" i="1"/>
  <c r="G764" i="1"/>
  <c r="V762" i="1"/>
  <c r="U762" i="1"/>
  <c r="T762" i="1"/>
  <c r="S762" i="1"/>
  <c r="R762" i="1"/>
  <c r="Q762" i="1"/>
  <c r="P762" i="1"/>
  <c r="O762" i="1"/>
  <c r="N762" i="1"/>
  <c r="M762" i="1"/>
  <c r="L762" i="1"/>
  <c r="K762" i="1"/>
  <c r="J762" i="1"/>
  <c r="I762" i="1"/>
  <c r="H762" i="1"/>
  <c r="G762" i="1"/>
  <c r="V761" i="1"/>
  <c r="U761" i="1"/>
  <c r="T761" i="1"/>
  <c r="S761" i="1"/>
  <c r="R761" i="1"/>
  <c r="Q761" i="1"/>
  <c r="P761" i="1"/>
  <c r="O761" i="1"/>
  <c r="N761" i="1"/>
  <c r="M761" i="1"/>
  <c r="L761" i="1"/>
  <c r="K761" i="1"/>
  <c r="J761" i="1"/>
  <c r="I761" i="1"/>
  <c r="H761" i="1"/>
  <c r="G761" i="1"/>
  <c r="V760" i="1"/>
  <c r="U760" i="1"/>
  <c r="T760" i="1"/>
  <c r="S760" i="1"/>
  <c r="S759" i="1" s="1"/>
  <c r="R760" i="1"/>
  <c r="Q760" i="1"/>
  <c r="P760" i="1"/>
  <c r="O760" i="1"/>
  <c r="N760" i="1"/>
  <c r="M760" i="1"/>
  <c r="L760" i="1"/>
  <c r="K760" i="1"/>
  <c r="K759" i="1" s="1"/>
  <c r="J760" i="1"/>
  <c r="I760" i="1"/>
  <c r="H760" i="1"/>
  <c r="G760" i="1"/>
  <c r="V759" i="1"/>
  <c r="U759" i="1"/>
  <c r="T759" i="1"/>
  <c r="R759" i="1"/>
  <c r="Q759" i="1"/>
  <c r="P759" i="1"/>
  <c r="O759" i="1"/>
  <c r="N759" i="1"/>
  <c r="M759" i="1"/>
  <c r="L759" i="1"/>
  <c r="J759" i="1"/>
  <c r="I759" i="1"/>
  <c r="H759" i="1"/>
  <c r="G759" i="1"/>
  <c r="V756" i="1"/>
  <c r="U756" i="1"/>
  <c r="T756" i="1"/>
  <c r="S756" i="1"/>
  <c r="R756" i="1"/>
  <c r="Q756" i="1"/>
  <c r="P756" i="1"/>
  <c r="O756" i="1"/>
  <c r="N756" i="1"/>
  <c r="M756" i="1"/>
  <c r="L756" i="1"/>
  <c r="K756" i="1"/>
  <c r="J756" i="1"/>
  <c r="I756" i="1"/>
  <c r="H756" i="1"/>
  <c r="G756" i="1"/>
  <c r="V755" i="1"/>
  <c r="U755" i="1"/>
  <c r="T755" i="1"/>
  <c r="S755" i="1"/>
  <c r="S754" i="1" s="1"/>
  <c r="S753" i="1" s="1"/>
  <c r="R755" i="1"/>
  <c r="Q755" i="1"/>
  <c r="P755" i="1"/>
  <c r="O755" i="1"/>
  <c r="N755" i="1"/>
  <c r="M755" i="1"/>
  <c r="L755" i="1"/>
  <c r="K755" i="1"/>
  <c r="J755" i="1"/>
  <c r="I755" i="1"/>
  <c r="H755" i="1"/>
  <c r="G755" i="1"/>
  <c r="V754" i="1"/>
  <c r="U754" i="1"/>
  <c r="T754" i="1"/>
  <c r="R754" i="1"/>
  <c r="Q754" i="1"/>
  <c r="P754" i="1"/>
  <c r="O754" i="1"/>
  <c r="N754" i="1"/>
  <c r="M754" i="1"/>
  <c r="L754" i="1"/>
  <c r="K754" i="1"/>
  <c r="K753" i="1" s="1"/>
  <c r="J754" i="1"/>
  <c r="I754" i="1"/>
  <c r="H754" i="1"/>
  <c r="G754" i="1"/>
  <c r="V753" i="1"/>
  <c r="U753" i="1"/>
  <c r="T753" i="1"/>
  <c r="R753" i="1"/>
  <c r="Q753" i="1"/>
  <c r="P753" i="1"/>
  <c r="O753" i="1"/>
  <c r="N753" i="1"/>
  <c r="M753" i="1"/>
  <c r="L753" i="1"/>
  <c r="J753" i="1"/>
  <c r="I753" i="1"/>
  <c r="H753" i="1"/>
  <c r="G753" i="1"/>
  <c r="V750" i="1"/>
  <c r="U750" i="1"/>
  <c r="T750" i="1"/>
  <c r="S750" i="1"/>
  <c r="S749" i="1" s="1"/>
  <c r="S748" i="1" s="1"/>
  <c r="S747" i="1" s="1"/>
  <c r="R750" i="1"/>
  <c r="Q750" i="1"/>
  <c r="P750" i="1"/>
  <c r="O750" i="1"/>
  <c r="N750" i="1"/>
  <c r="M750" i="1"/>
  <c r="L750" i="1"/>
  <c r="K750" i="1"/>
  <c r="J750" i="1"/>
  <c r="I750" i="1"/>
  <c r="H750" i="1"/>
  <c r="G750" i="1"/>
  <c r="V749" i="1"/>
  <c r="U749" i="1"/>
  <c r="T749" i="1"/>
  <c r="R749" i="1"/>
  <c r="Q749" i="1"/>
  <c r="P749" i="1"/>
  <c r="O749" i="1"/>
  <c r="N749" i="1"/>
  <c r="M749" i="1"/>
  <c r="L749" i="1"/>
  <c r="K749" i="1"/>
  <c r="J749" i="1"/>
  <c r="I749" i="1"/>
  <c r="H749" i="1"/>
  <c r="G749" i="1"/>
  <c r="V748" i="1"/>
  <c r="U748" i="1"/>
  <c r="T748" i="1"/>
  <c r="R748" i="1"/>
  <c r="Q748" i="1"/>
  <c r="P748" i="1"/>
  <c r="O748" i="1"/>
  <c r="N748" i="1"/>
  <c r="M748" i="1"/>
  <c r="L748" i="1"/>
  <c r="K748" i="1"/>
  <c r="K747" i="1" s="1"/>
  <c r="J748" i="1"/>
  <c r="I748" i="1"/>
  <c r="H748" i="1"/>
  <c r="G748" i="1"/>
  <c r="V747" i="1"/>
  <c r="U747" i="1"/>
  <c r="T747" i="1"/>
  <c r="R747" i="1"/>
  <c r="Q747" i="1"/>
  <c r="P747" i="1"/>
  <c r="O747" i="1"/>
  <c r="N747" i="1"/>
  <c r="M747" i="1"/>
  <c r="L747" i="1"/>
  <c r="J747" i="1"/>
  <c r="I747" i="1"/>
  <c r="H747" i="1"/>
  <c r="G747" i="1"/>
  <c r="V745" i="1"/>
  <c r="U745" i="1"/>
  <c r="T745" i="1"/>
  <c r="S745" i="1"/>
  <c r="S744" i="1" s="1"/>
  <c r="R745" i="1"/>
  <c r="Q745" i="1"/>
  <c r="P745" i="1"/>
  <c r="O745" i="1"/>
  <c r="N745" i="1"/>
  <c r="M745" i="1"/>
  <c r="L745" i="1"/>
  <c r="K745" i="1"/>
  <c r="J745" i="1"/>
  <c r="I745" i="1"/>
  <c r="H745" i="1"/>
  <c r="G745" i="1"/>
  <c r="V744" i="1"/>
  <c r="U744" i="1"/>
  <c r="T744" i="1"/>
  <c r="R744" i="1"/>
  <c r="Q744" i="1"/>
  <c r="P744" i="1"/>
  <c r="O744" i="1"/>
  <c r="N744" i="1"/>
  <c r="M744" i="1"/>
  <c r="L744" i="1"/>
  <c r="K744" i="1"/>
  <c r="J744" i="1"/>
  <c r="I744" i="1"/>
  <c r="H744" i="1"/>
  <c r="G744" i="1"/>
  <c r="V741" i="1"/>
  <c r="U741" i="1"/>
  <c r="T741" i="1"/>
  <c r="S741" i="1"/>
  <c r="S740" i="1" s="1"/>
  <c r="R741" i="1"/>
  <c r="Q741" i="1"/>
  <c r="P741" i="1"/>
  <c r="O741" i="1"/>
  <c r="N741" i="1"/>
  <c r="M741" i="1"/>
  <c r="L741" i="1"/>
  <c r="K741" i="1"/>
  <c r="J741" i="1"/>
  <c r="I741" i="1"/>
  <c r="H741" i="1"/>
  <c r="G741" i="1"/>
  <c r="V740" i="1"/>
  <c r="U740" i="1"/>
  <c r="T740" i="1"/>
  <c r="R740" i="1"/>
  <c r="Q740" i="1"/>
  <c r="P740" i="1"/>
  <c r="O740" i="1"/>
  <c r="N740" i="1"/>
  <c r="M740" i="1"/>
  <c r="L740" i="1"/>
  <c r="K740" i="1"/>
  <c r="J740" i="1"/>
  <c r="I740" i="1"/>
  <c r="H740" i="1"/>
  <c r="G740" i="1"/>
  <c r="V739" i="1"/>
  <c r="U739" i="1"/>
  <c r="T739" i="1"/>
  <c r="R739" i="1"/>
  <c r="Q739" i="1"/>
  <c r="P739" i="1"/>
  <c r="O739" i="1"/>
  <c r="N739" i="1"/>
  <c r="M739" i="1"/>
  <c r="L739" i="1"/>
  <c r="K739" i="1"/>
  <c r="K738" i="1" s="1"/>
  <c r="J739" i="1"/>
  <c r="I739" i="1"/>
  <c r="H739" i="1"/>
  <c r="G739" i="1"/>
  <c r="V738" i="1"/>
  <c r="U738" i="1"/>
  <c r="T738" i="1"/>
  <c r="R738" i="1"/>
  <c r="Q738" i="1"/>
  <c r="P738" i="1"/>
  <c r="O738" i="1"/>
  <c r="N738" i="1"/>
  <c r="M738" i="1"/>
  <c r="L738" i="1"/>
  <c r="J738" i="1"/>
  <c r="I738" i="1"/>
  <c r="H738" i="1"/>
  <c r="G738" i="1"/>
  <c r="V736" i="1"/>
  <c r="U736" i="1"/>
  <c r="T736" i="1"/>
  <c r="S736" i="1"/>
  <c r="R736" i="1"/>
  <c r="Q736" i="1"/>
  <c r="P736" i="1"/>
  <c r="O736" i="1"/>
  <c r="N736" i="1"/>
  <c r="M736" i="1"/>
  <c r="L736" i="1"/>
  <c r="K736" i="1"/>
  <c r="J736" i="1"/>
  <c r="I736" i="1"/>
  <c r="H736" i="1"/>
  <c r="G736" i="1"/>
  <c r="V735" i="1"/>
  <c r="U735" i="1"/>
  <c r="T735" i="1"/>
  <c r="S735" i="1"/>
  <c r="R735" i="1"/>
  <c r="Q735" i="1"/>
  <c r="P735" i="1"/>
  <c r="O735" i="1"/>
  <c r="N735" i="1"/>
  <c r="M735" i="1"/>
  <c r="L735" i="1"/>
  <c r="K735" i="1"/>
  <c r="J735" i="1"/>
  <c r="I735" i="1"/>
  <c r="H735" i="1"/>
  <c r="G735" i="1"/>
  <c r="V734" i="1"/>
  <c r="U734" i="1"/>
  <c r="T734" i="1"/>
  <c r="S734" i="1"/>
  <c r="R734" i="1"/>
  <c r="Q734" i="1"/>
  <c r="P734" i="1"/>
  <c r="O734" i="1"/>
  <c r="N734" i="1"/>
  <c r="M734" i="1"/>
  <c r="L734" i="1"/>
  <c r="K734" i="1"/>
  <c r="K733" i="1" s="1"/>
  <c r="J734" i="1"/>
  <c r="I734" i="1"/>
  <c r="H734" i="1"/>
  <c r="G734" i="1"/>
  <c r="V733" i="1"/>
  <c r="U733" i="1"/>
  <c r="T733" i="1"/>
  <c r="S733" i="1"/>
  <c r="R733" i="1"/>
  <c r="Q733" i="1"/>
  <c r="P733" i="1"/>
  <c r="O733" i="1"/>
  <c r="N733" i="1"/>
  <c r="M733" i="1"/>
  <c r="L733" i="1"/>
  <c r="J733" i="1"/>
  <c r="I733" i="1"/>
  <c r="H733" i="1"/>
  <c r="G733" i="1"/>
  <c r="V730" i="1"/>
  <c r="U730" i="1"/>
  <c r="T730" i="1"/>
  <c r="S730" i="1"/>
  <c r="S729" i="1" s="1"/>
  <c r="S728" i="1" s="1"/>
  <c r="S727" i="1" s="1"/>
  <c r="R730" i="1"/>
  <c r="Q730" i="1"/>
  <c r="P730" i="1"/>
  <c r="O730" i="1"/>
  <c r="N730" i="1"/>
  <c r="M730" i="1"/>
  <c r="L730" i="1"/>
  <c r="K730" i="1"/>
  <c r="K729" i="1" s="1"/>
  <c r="K728" i="1" s="1"/>
  <c r="K727" i="1" s="1"/>
  <c r="J730" i="1"/>
  <c r="I730" i="1"/>
  <c r="H730" i="1"/>
  <c r="G730" i="1"/>
  <c r="V729" i="1"/>
  <c r="U729" i="1"/>
  <c r="T729" i="1"/>
  <c r="R729" i="1"/>
  <c r="Q729" i="1"/>
  <c r="P729" i="1"/>
  <c r="O729" i="1"/>
  <c r="N729" i="1"/>
  <c r="M729" i="1"/>
  <c r="L729" i="1"/>
  <c r="J729" i="1"/>
  <c r="I729" i="1"/>
  <c r="H729" i="1"/>
  <c r="G729" i="1"/>
  <c r="V728" i="1"/>
  <c r="U728" i="1"/>
  <c r="T728" i="1"/>
  <c r="R728" i="1"/>
  <c r="Q728" i="1"/>
  <c r="P728" i="1"/>
  <c r="O728" i="1"/>
  <c r="N728" i="1"/>
  <c r="M728" i="1"/>
  <c r="L728" i="1"/>
  <c r="J728" i="1"/>
  <c r="I728" i="1"/>
  <c r="H728" i="1"/>
  <c r="G728" i="1"/>
  <c r="V727" i="1"/>
  <c r="U727" i="1"/>
  <c r="T727" i="1"/>
  <c r="R727" i="1"/>
  <c r="Q727" i="1"/>
  <c r="P727" i="1"/>
  <c r="O727" i="1"/>
  <c r="N727" i="1"/>
  <c r="M727" i="1"/>
  <c r="L727" i="1"/>
  <c r="J727" i="1"/>
  <c r="I727" i="1"/>
  <c r="H727" i="1"/>
  <c r="G727" i="1"/>
  <c r="V725" i="1"/>
  <c r="U725" i="1"/>
  <c r="T725" i="1"/>
  <c r="S725" i="1"/>
  <c r="R725" i="1"/>
  <c r="Q725" i="1"/>
  <c r="P725" i="1"/>
  <c r="O725" i="1"/>
  <c r="N725" i="1"/>
  <c r="M725" i="1"/>
  <c r="L725" i="1"/>
  <c r="K725" i="1"/>
  <c r="J725" i="1"/>
  <c r="I725" i="1"/>
  <c r="H725" i="1"/>
  <c r="G725" i="1"/>
  <c r="V724" i="1"/>
  <c r="U724" i="1"/>
  <c r="T724" i="1"/>
  <c r="S724" i="1"/>
  <c r="S723" i="1" s="1"/>
  <c r="S722" i="1" s="1"/>
  <c r="R724" i="1"/>
  <c r="Q724" i="1"/>
  <c r="P724" i="1"/>
  <c r="O724" i="1"/>
  <c r="N724" i="1"/>
  <c r="M724" i="1"/>
  <c r="L724" i="1"/>
  <c r="K724" i="1"/>
  <c r="J724" i="1"/>
  <c r="I724" i="1"/>
  <c r="H724" i="1"/>
  <c r="G724" i="1"/>
  <c r="V723" i="1"/>
  <c r="U723" i="1"/>
  <c r="T723" i="1"/>
  <c r="R723" i="1"/>
  <c r="Q723" i="1"/>
  <c r="P723" i="1"/>
  <c r="O723" i="1"/>
  <c r="N723" i="1"/>
  <c r="M723" i="1"/>
  <c r="L723" i="1"/>
  <c r="K723" i="1"/>
  <c r="K722" i="1" s="1"/>
  <c r="J723" i="1"/>
  <c r="I723" i="1"/>
  <c r="H723" i="1"/>
  <c r="G723" i="1"/>
  <c r="V722" i="1"/>
  <c r="U722" i="1"/>
  <c r="T722" i="1"/>
  <c r="R722" i="1"/>
  <c r="Q722" i="1"/>
  <c r="P722" i="1"/>
  <c r="O722" i="1"/>
  <c r="N722" i="1"/>
  <c r="M722" i="1"/>
  <c r="L722" i="1"/>
  <c r="J722" i="1"/>
  <c r="I722" i="1"/>
  <c r="H722" i="1"/>
  <c r="G722" i="1"/>
  <c r="V720" i="1"/>
  <c r="U720" i="1"/>
  <c r="T720" i="1"/>
  <c r="S720" i="1"/>
  <c r="R720" i="1"/>
  <c r="Q720" i="1"/>
  <c r="P720" i="1"/>
  <c r="O720" i="1"/>
  <c r="N720" i="1"/>
  <c r="M720" i="1"/>
  <c r="L720" i="1"/>
  <c r="K720" i="1"/>
  <c r="J720" i="1"/>
  <c r="I720" i="1"/>
  <c r="H720" i="1"/>
  <c r="G720" i="1"/>
  <c r="V719" i="1"/>
  <c r="U719" i="1"/>
  <c r="T719" i="1"/>
  <c r="S719" i="1"/>
  <c r="S718" i="1" s="1"/>
  <c r="S717" i="1" s="1"/>
  <c r="R719" i="1"/>
  <c r="Q719" i="1"/>
  <c r="P719" i="1"/>
  <c r="O719" i="1"/>
  <c r="N719" i="1"/>
  <c r="M719" i="1"/>
  <c r="L719" i="1"/>
  <c r="K719" i="1"/>
  <c r="K718" i="1" s="1"/>
  <c r="K717" i="1" s="1"/>
  <c r="K701" i="1" s="1"/>
  <c r="J719" i="1"/>
  <c r="I719" i="1"/>
  <c r="H719" i="1"/>
  <c r="G719" i="1"/>
  <c r="V718" i="1"/>
  <c r="U718" i="1"/>
  <c r="T718" i="1"/>
  <c r="R718" i="1"/>
  <c r="Q718" i="1"/>
  <c r="P718" i="1"/>
  <c r="O718" i="1"/>
  <c r="N718" i="1"/>
  <c r="M718" i="1"/>
  <c r="L718" i="1"/>
  <c r="J718" i="1"/>
  <c r="I718" i="1"/>
  <c r="H718" i="1"/>
  <c r="G718" i="1"/>
  <c r="V717" i="1"/>
  <c r="U717" i="1"/>
  <c r="T717" i="1"/>
  <c r="R717" i="1"/>
  <c r="Q717" i="1"/>
  <c r="P717" i="1"/>
  <c r="O717" i="1"/>
  <c r="N717" i="1"/>
  <c r="M717" i="1"/>
  <c r="L717" i="1"/>
  <c r="J717" i="1"/>
  <c r="I717" i="1"/>
  <c r="H717" i="1"/>
  <c r="G717" i="1"/>
  <c r="V715" i="1"/>
  <c r="U715" i="1"/>
  <c r="T715" i="1"/>
  <c r="S715" i="1"/>
  <c r="R715" i="1"/>
  <c r="Q715" i="1"/>
  <c r="P715" i="1"/>
  <c r="O715" i="1"/>
  <c r="N715" i="1"/>
  <c r="M715" i="1"/>
  <c r="L715" i="1"/>
  <c r="K715" i="1"/>
  <c r="J715" i="1"/>
  <c r="I715" i="1"/>
  <c r="H715" i="1"/>
  <c r="G715" i="1"/>
  <c r="V714" i="1"/>
  <c r="U714" i="1"/>
  <c r="T714" i="1"/>
  <c r="S714" i="1"/>
  <c r="R714" i="1"/>
  <c r="Q714" i="1"/>
  <c r="P714" i="1"/>
  <c r="O714" i="1"/>
  <c r="N714" i="1"/>
  <c r="M714" i="1"/>
  <c r="L714" i="1"/>
  <c r="K714" i="1"/>
  <c r="J714" i="1"/>
  <c r="I714" i="1"/>
  <c r="H714" i="1"/>
  <c r="G714" i="1"/>
  <c r="V713" i="1"/>
  <c r="U713" i="1"/>
  <c r="T713" i="1"/>
  <c r="S713" i="1"/>
  <c r="R713" i="1"/>
  <c r="Q713" i="1"/>
  <c r="P713" i="1"/>
  <c r="O713" i="1"/>
  <c r="N713" i="1"/>
  <c r="M713" i="1"/>
  <c r="L713" i="1"/>
  <c r="K713" i="1"/>
  <c r="J713" i="1"/>
  <c r="I713" i="1"/>
  <c r="H713" i="1"/>
  <c r="G713" i="1"/>
  <c r="V712" i="1"/>
  <c r="U712" i="1"/>
  <c r="T712" i="1"/>
  <c r="S712" i="1"/>
  <c r="R712" i="1"/>
  <c r="Q712" i="1"/>
  <c r="P712" i="1"/>
  <c r="O712" i="1"/>
  <c r="N712" i="1"/>
  <c r="M712" i="1"/>
  <c r="L712" i="1"/>
  <c r="K712" i="1"/>
  <c r="J712" i="1"/>
  <c r="I712" i="1"/>
  <c r="H712" i="1"/>
  <c r="G712" i="1"/>
  <c r="V710" i="1"/>
  <c r="U710" i="1"/>
  <c r="T710" i="1"/>
  <c r="S710" i="1"/>
  <c r="R710" i="1"/>
  <c r="Q710" i="1"/>
  <c r="P710" i="1"/>
  <c r="O710" i="1"/>
  <c r="N710" i="1"/>
  <c r="M710" i="1"/>
  <c r="L710" i="1"/>
  <c r="K710" i="1"/>
  <c r="J710" i="1"/>
  <c r="I710" i="1"/>
  <c r="H710" i="1"/>
  <c r="G710" i="1"/>
  <c r="V709" i="1"/>
  <c r="U709" i="1"/>
  <c r="T709" i="1"/>
  <c r="S709" i="1"/>
  <c r="R709" i="1"/>
  <c r="Q709" i="1"/>
  <c r="P709" i="1"/>
  <c r="O709" i="1"/>
  <c r="N709" i="1"/>
  <c r="M709" i="1"/>
  <c r="L709" i="1"/>
  <c r="K709" i="1"/>
  <c r="J709" i="1"/>
  <c r="I709" i="1"/>
  <c r="H709" i="1"/>
  <c r="G709" i="1"/>
  <c r="V708" i="1"/>
  <c r="U708" i="1"/>
  <c r="T708" i="1"/>
  <c r="S708" i="1"/>
  <c r="R708" i="1"/>
  <c r="Q708" i="1"/>
  <c r="P708" i="1"/>
  <c r="O708" i="1"/>
  <c r="N708" i="1"/>
  <c r="M708" i="1"/>
  <c r="L708" i="1"/>
  <c r="K708" i="1"/>
  <c r="J708" i="1"/>
  <c r="I708" i="1"/>
  <c r="H708" i="1"/>
  <c r="G708" i="1"/>
  <c r="V707" i="1"/>
  <c r="U707" i="1"/>
  <c r="T707" i="1"/>
  <c r="S707" i="1"/>
  <c r="R707" i="1"/>
  <c r="Q707" i="1"/>
  <c r="P707" i="1"/>
  <c r="O707" i="1"/>
  <c r="N707" i="1"/>
  <c r="M707" i="1"/>
  <c r="L707" i="1"/>
  <c r="K707" i="1"/>
  <c r="J707" i="1"/>
  <c r="I707" i="1"/>
  <c r="H707" i="1"/>
  <c r="G707" i="1"/>
  <c r="V705" i="1"/>
  <c r="U705" i="1"/>
  <c r="T705" i="1"/>
  <c r="S705" i="1"/>
  <c r="R705" i="1"/>
  <c r="Q705" i="1"/>
  <c r="P705" i="1"/>
  <c r="O705" i="1"/>
  <c r="N705" i="1"/>
  <c r="M705" i="1"/>
  <c r="L705" i="1"/>
  <c r="K705" i="1"/>
  <c r="J705" i="1"/>
  <c r="I705" i="1"/>
  <c r="H705" i="1"/>
  <c r="G705" i="1"/>
  <c r="V704" i="1"/>
  <c r="U704" i="1"/>
  <c r="T704" i="1"/>
  <c r="S704" i="1"/>
  <c r="R704" i="1"/>
  <c r="Q704" i="1"/>
  <c r="P704" i="1"/>
  <c r="O704" i="1"/>
  <c r="N704" i="1"/>
  <c r="M704" i="1"/>
  <c r="L704" i="1"/>
  <c r="K704" i="1"/>
  <c r="J704" i="1"/>
  <c r="I704" i="1"/>
  <c r="H704" i="1"/>
  <c r="G704" i="1"/>
  <c r="V703" i="1"/>
  <c r="U703" i="1"/>
  <c r="T703" i="1"/>
  <c r="S703" i="1"/>
  <c r="R703" i="1"/>
  <c r="Q703" i="1"/>
  <c r="P703" i="1"/>
  <c r="O703" i="1"/>
  <c r="N703" i="1"/>
  <c r="M703" i="1"/>
  <c r="L703" i="1"/>
  <c r="K703" i="1"/>
  <c r="J703" i="1"/>
  <c r="I703" i="1"/>
  <c r="H703" i="1"/>
  <c r="G703" i="1"/>
  <c r="V702" i="1"/>
  <c r="U702" i="1"/>
  <c r="T702" i="1"/>
  <c r="S702" i="1"/>
  <c r="R702" i="1"/>
  <c r="Q702" i="1"/>
  <c r="P702" i="1"/>
  <c r="O702" i="1"/>
  <c r="N702" i="1"/>
  <c r="M702" i="1"/>
  <c r="L702" i="1"/>
  <c r="K702" i="1"/>
  <c r="J702" i="1"/>
  <c r="I702" i="1"/>
  <c r="H702" i="1"/>
  <c r="G702" i="1"/>
  <c r="V701" i="1"/>
  <c r="U701" i="1"/>
  <c r="T701" i="1"/>
  <c r="R701" i="1"/>
  <c r="Q701" i="1"/>
  <c r="P701" i="1"/>
  <c r="O701" i="1"/>
  <c r="N701" i="1"/>
  <c r="M701" i="1"/>
  <c r="L701" i="1"/>
  <c r="J701" i="1"/>
  <c r="I701" i="1"/>
  <c r="H701" i="1"/>
  <c r="G701" i="1"/>
  <c r="V696" i="1"/>
  <c r="U696" i="1"/>
  <c r="T696" i="1"/>
  <c r="S696" i="1"/>
  <c r="R696" i="1"/>
  <c r="Q696" i="1"/>
  <c r="P696" i="1"/>
  <c r="O696" i="1"/>
  <c r="N696" i="1"/>
  <c r="M696" i="1"/>
  <c r="L696" i="1"/>
  <c r="K696" i="1"/>
  <c r="J696" i="1"/>
  <c r="I696" i="1"/>
  <c r="H696" i="1"/>
  <c r="G696" i="1"/>
  <c r="V695" i="1"/>
  <c r="U695" i="1"/>
  <c r="T695" i="1"/>
  <c r="S695" i="1"/>
  <c r="R695" i="1"/>
  <c r="Q695" i="1"/>
  <c r="P695" i="1"/>
  <c r="O695" i="1"/>
  <c r="N695" i="1"/>
  <c r="M695" i="1"/>
  <c r="L695" i="1"/>
  <c r="K695" i="1"/>
  <c r="J695" i="1"/>
  <c r="I695" i="1"/>
  <c r="H695" i="1"/>
  <c r="G695" i="1"/>
  <c r="V694" i="1"/>
  <c r="U694" i="1"/>
  <c r="T694" i="1"/>
  <c r="S694" i="1"/>
  <c r="R694" i="1"/>
  <c r="Q694" i="1"/>
  <c r="P694" i="1"/>
  <c r="O694" i="1"/>
  <c r="N694" i="1"/>
  <c r="M694" i="1"/>
  <c r="L694" i="1"/>
  <c r="K694" i="1"/>
  <c r="J694" i="1"/>
  <c r="I694" i="1"/>
  <c r="H694" i="1"/>
  <c r="G694" i="1"/>
  <c r="V693" i="1"/>
  <c r="U693" i="1"/>
  <c r="T693" i="1"/>
  <c r="S693" i="1"/>
  <c r="S680" i="1" s="1"/>
  <c r="R693" i="1"/>
  <c r="Q693" i="1"/>
  <c r="P693" i="1"/>
  <c r="O693" i="1"/>
  <c r="O680" i="1" s="1"/>
  <c r="N693" i="1"/>
  <c r="M693" i="1"/>
  <c r="L693" i="1"/>
  <c r="K693" i="1"/>
  <c r="K680" i="1" s="1"/>
  <c r="J693" i="1"/>
  <c r="I693" i="1"/>
  <c r="H693" i="1"/>
  <c r="G693" i="1"/>
  <c r="G680" i="1" s="1"/>
  <c r="J692" i="1"/>
  <c r="V691" i="1"/>
  <c r="U691" i="1"/>
  <c r="T691" i="1"/>
  <c r="S691" i="1"/>
  <c r="R691" i="1"/>
  <c r="Q691" i="1"/>
  <c r="P691" i="1"/>
  <c r="O691" i="1"/>
  <c r="N691" i="1"/>
  <c r="M691" i="1"/>
  <c r="L691" i="1"/>
  <c r="K691" i="1"/>
  <c r="J691" i="1"/>
  <c r="I691" i="1"/>
  <c r="H691" i="1"/>
  <c r="G691" i="1"/>
  <c r="V690" i="1"/>
  <c r="U690" i="1"/>
  <c r="T690" i="1"/>
  <c r="S690" i="1"/>
  <c r="R690" i="1"/>
  <c r="Q690" i="1"/>
  <c r="P690" i="1"/>
  <c r="O690" i="1"/>
  <c r="N690" i="1"/>
  <c r="M690" i="1"/>
  <c r="L690" i="1"/>
  <c r="K690" i="1"/>
  <c r="J690" i="1"/>
  <c r="I690" i="1"/>
  <c r="H690" i="1"/>
  <c r="G690" i="1"/>
  <c r="V687" i="1"/>
  <c r="U687" i="1"/>
  <c r="T687" i="1"/>
  <c r="S687" i="1"/>
  <c r="R687" i="1"/>
  <c r="Q687" i="1"/>
  <c r="P687" i="1"/>
  <c r="O687" i="1"/>
  <c r="N687" i="1"/>
  <c r="M687" i="1"/>
  <c r="L687" i="1"/>
  <c r="K687" i="1"/>
  <c r="J687" i="1"/>
  <c r="I687" i="1"/>
  <c r="H687" i="1"/>
  <c r="G687" i="1"/>
  <c r="V686" i="1"/>
  <c r="U686" i="1"/>
  <c r="T686" i="1"/>
  <c r="S686" i="1"/>
  <c r="R686" i="1"/>
  <c r="Q686" i="1"/>
  <c r="P686" i="1"/>
  <c r="O686" i="1"/>
  <c r="N686" i="1"/>
  <c r="M686" i="1"/>
  <c r="L686" i="1"/>
  <c r="K686" i="1"/>
  <c r="J686" i="1"/>
  <c r="I686" i="1"/>
  <c r="H686" i="1"/>
  <c r="G686" i="1"/>
  <c r="V684" i="1"/>
  <c r="U684" i="1"/>
  <c r="T684" i="1"/>
  <c r="S684" i="1"/>
  <c r="R684" i="1"/>
  <c r="Q684" i="1"/>
  <c r="P684" i="1"/>
  <c r="O684" i="1"/>
  <c r="N684" i="1"/>
  <c r="M684" i="1"/>
  <c r="L684" i="1"/>
  <c r="K684" i="1"/>
  <c r="J684" i="1"/>
  <c r="I684" i="1"/>
  <c r="H684" i="1"/>
  <c r="G684" i="1"/>
  <c r="V683" i="1"/>
  <c r="U683" i="1"/>
  <c r="T683" i="1"/>
  <c r="S683" i="1"/>
  <c r="R683" i="1"/>
  <c r="Q683" i="1"/>
  <c r="P683" i="1"/>
  <c r="O683" i="1"/>
  <c r="N683" i="1"/>
  <c r="M683" i="1"/>
  <c r="L683" i="1"/>
  <c r="K683" i="1"/>
  <c r="J683" i="1"/>
  <c r="I683" i="1"/>
  <c r="H683" i="1"/>
  <c r="G683" i="1"/>
  <c r="V682" i="1"/>
  <c r="U682" i="1"/>
  <c r="T682" i="1"/>
  <c r="S682" i="1"/>
  <c r="R682" i="1"/>
  <c r="Q682" i="1"/>
  <c r="P682" i="1"/>
  <c r="O682" i="1"/>
  <c r="N682" i="1"/>
  <c r="M682" i="1"/>
  <c r="L682" i="1"/>
  <c r="K682" i="1"/>
  <c r="J682" i="1"/>
  <c r="I682" i="1"/>
  <c r="H682" i="1"/>
  <c r="G682" i="1"/>
  <c r="V681" i="1"/>
  <c r="U681" i="1"/>
  <c r="T681" i="1"/>
  <c r="S681" i="1"/>
  <c r="R681" i="1"/>
  <c r="Q681" i="1"/>
  <c r="P681" i="1"/>
  <c r="O681" i="1"/>
  <c r="N681" i="1"/>
  <c r="M681" i="1"/>
  <c r="L681" i="1"/>
  <c r="L680" i="1" s="1"/>
  <c r="K681" i="1"/>
  <c r="J681" i="1"/>
  <c r="I681" i="1"/>
  <c r="H681" i="1"/>
  <c r="G681" i="1"/>
  <c r="V680" i="1"/>
  <c r="U680" i="1"/>
  <c r="T680" i="1"/>
  <c r="R680" i="1"/>
  <c r="Q680" i="1"/>
  <c r="P680" i="1"/>
  <c r="N680" i="1"/>
  <c r="M680" i="1"/>
  <c r="J680" i="1"/>
  <c r="I680" i="1"/>
  <c r="H680" i="1"/>
  <c r="V677" i="1"/>
  <c r="U677" i="1"/>
  <c r="T677" i="1"/>
  <c r="S677" i="1"/>
  <c r="R677" i="1"/>
  <c r="Q677" i="1"/>
  <c r="P677" i="1"/>
  <c r="O677" i="1"/>
  <c r="N677" i="1"/>
  <c r="M677" i="1"/>
  <c r="L677" i="1"/>
  <c r="K677" i="1"/>
  <c r="J677" i="1"/>
  <c r="I677" i="1"/>
  <c r="H677" i="1"/>
  <c r="G677" i="1"/>
  <c r="V676" i="1"/>
  <c r="U676" i="1"/>
  <c r="T676" i="1"/>
  <c r="S676" i="1"/>
  <c r="R676" i="1"/>
  <c r="Q676" i="1"/>
  <c r="P676" i="1"/>
  <c r="O676" i="1"/>
  <c r="N676" i="1"/>
  <c r="M676" i="1"/>
  <c r="L676" i="1"/>
  <c r="K676" i="1"/>
  <c r="J676" i="1"/>
  <c r="I676" i="1"/>
  <c r="H676" i="1"/>
  <c r="G676" i="1"/>
  <c r="V675" i="1"/>
  <c r="U675" i="1"/>
  <c r="T675" i="1"/>
  <c r="S675" i="1"/>
  <c r="R675" i="1"/>
  <c r="Q675" i="1"/>
  <c r="P675" i="1"/>
  <c r="O675" i="1"/>
  <c r="N675" i="1"/>
  <c r="M675" i="1"/>
  <c r="L675" i="1"/>
  <c r="K675" i="1"/>
  <c r="J675" i="1"/>
  <c r="I675" i="1"/>
  <c r="H675" i="1"/>
  <c r="G675" i="1"/>
  <c r="V671" i="1"/>
  <c r="U671" i="1"/>
  <c r="T671" i="1"/>
  <c r="S671" i="1"/>
  <c r="R671" i="1"/>
  <c r="Q671" i="1"/>
  <c r="P671" i="1"/>
  <c r="O671" i="1"/>
  <c r="N671" i="1"/>
  <c r="M671" i="1"/>
  <c r="L671" i="1"/>
  <c r="K671" i="1"/>
  <c r="J671" i="1"/>
  <c r="I671" i="1"/>
  <c r="H671" i="1"/>
  <c r="G671" i="1"/>
  <c r="V670" i="1"/>
  <c r="U670" i="1"/>
  <c r="T670" i="1"/>
  <c r="S670" i="1"/>
  <c r="R670" i="1"/>
  <c r="Q670" i="1"/>
  <c r="P670" i="1"/>
  <c r="O670" i="1"/>
  <c r="N670" i="1"/>
  <c r="M670" i="1"/>
  <c r="L670" i="1"/>
  <c r="K670" i="1"/>
  <c r="J670" i="1"/>
  <c r="I670" i="1"/>
  <c r="H670" i="1"/>
  <c r="G670" i="1"/>
  <c r="V669" i="1"/>
  <c r="U669" i="1"/>
  <c r="T669" i="1"/>
  <c r="S669" i="1"/>
  <c r="R669" i="1"/>
  <c r="Q669" i="1"/>
  <c r="P669" i="1"/>
  <c r="O669" i="1"/>
  <c r="N669" i="1"/>
  <c r="M669" i="1"/>
  <c r="L669" i="1"/>
  <c r="K669" i="1"/>
  <c r="J669" i="1"/>
  <c r="I669" i="1"/>
  <c r="H669" i="1"/>
  <c r="G669" i="1"/>
  <c r="V666" i="1"/>
  <c r="U666" i="1"/>
  <c r="T666" i="1"/>
  <c r="S666" i="1"/>
  <c r="R666" i="1"/>
  <c r="Q666" i="1"/>
  <c r="P666" i="1"/>
  <c r="O666" i="1"/>
  <c r="N666" i="1"/>
  <c r="M666" i="1"/>
  <c r="L666" i="1"/>
  <c r="K666" i="1"/>
  <c r="J666" i="1"/>
  <c r="I666" i="1"/>
  <c r="H666" i="1"/>
  <c r="G666" i="1"/>
  <c r="V665" i="1"/>
  <c r="U665" i="1"/>
  <c r="T665" i="1"/>
  <c r="S665" i="1"/>
  <c r="R665" i="1"/>
  <c r="Q665" i="1"/>
  <c r="P665" i="1"/>
  <c r="O665" i="1"/>
  <c r="N665" i="1"/>
  <c r="M665" i="1"/>
  <c r="L665" i="1"/>
  <c r="K665" i="1"/>
  <c r="J665" i="1"/>
  <c r="I665" i="1"/>
  <c r="H665" i="1"/>
  <c r="G665" i="1"/>
  <c r="V664" i="1"/>
  <c r="U664" i="1"/>
  <c r="T664" i="1"/>
  <c r="S664" i="1"/>
  <c r="R664" i="1"/>
  <c r="Q664" i="1"/>
  <c r="P664" i="1"/>
  <c r="O664" i="1"/>
  <c r="N664" i="1"/>
  <c r="M664" i="1"/>
  <c r="L664" i="1"/>
  <c r="K664" i="1"/>
  <c r="J664" i="1"/>
  <c r="I664" i="1"/>
  <c r="H664" i="1"/>
  <c r="G664" i="1"/>
  <c r="V663" i="1"/>
  <c r="U663" i="1"/>
  <c r="T663" i="1"/>
  <c r="S663" i="1"/>
  <c r="R663" i="1"/>
  <c r="Q663" i="1"/>
  <c r="P663" i="1"/>
  <c r="O663" i="1"/>
  <c r="N663" i="1"/>
  <c r="M663" i="1"/>
  <c r="L663" i="1"/>
  <c r="K663" i="1"/>
  <c r="J663" i="1"/>
  <c r="I663" i="1"/>
  <c r="H663" i="1"/>
  <c r="G663" i="1"/>
  <c r="V659" i="1"/>
  <c r="U659" i="1"/>
  <c r="T659" i="1"/>
  <c r="S659" i="1"/>
  <c r="R659" i="1"/>
  <c r="Q659" i="1"/>
  <c r="P659" i="1"/>
  <c r="O659" i="1"/>
  <c r="N659" i="1"/>
  <c r="M659" i="1"/>
  <c r="L659" i="1"/>
  <c r="K659" i="1"/>
  <c r="J659" i="1"/>
  <c r="I659" i="1"/>
  <c r="H659" i="1"/>
  <c r="G659" i="1"/>
  <c r="V658" i="1"/>
  <c r="U658" i="1"/>
  <c r="T658" i="1"/>
  <c r="S658" i="1"/>
  <c r="R658" i="1"/>
  <c r="Q658" i="1"/>
  <c r="P658" i="1"/>
  <c r="O658" i="1"/>
  <c r="N658" i="1"/>
  <c r="M658" i="1"/>
  <c r="L658" i="1"/>
  <c r="K658" i="1"/>
  <c r="J658" i="1"/>
  <c r="I658" i="1"/>
  <c r="H658" i="1"/>
  <c r="G658" i="1"/>
  <c r="V657" i="1"/>
  <c r="U657" i="1"/>
  <c r="T657" i="1"/>
  <c r="S657" i="1"/>
  <c r="R657" i="1"/>
  <c r="Q657" i="1"/>
  <c r="P657" i="1"/>
  <c r="O657" i="1"/>
  <c r="N657" i="1"/>
  <c r="M657" i="1"/>
  <c r="L657" i="1"/>
  <c r="K657" i="1"/>
  <c r="J657" i="1"/>
  <c r="I657" i="1"/>
  <c r="H657" i="1"/>
  <c r="G657" i="1"/>
  <c r="V656" i="1"/>
  <c r="U656" i="1"/>
  <c r="T656" i="1"/>
  <c r="S656" i="1"/>
  <c r="R656" i="1"/>
  <c r="Q656" i="1"/>
  <c r="P656" i="1"/>
  <c r="O656" i="1"/>
  <c r="N656" i="1"/>
  <c r="M656" i="1"/>
  <c r="L656" i="1"/>
  <c r="K656" i="1"/>
  <c r="J656" i="1"/>
  <c r="I656" i="1"/>
  <c r="H656" i="1"/>
  <c r="G656" i="1"/>
  <c r="V654" i="1"/>
  <c r="U654" i="1"/>
  <c r="T654" i="1"/>
  <c r="S654" i="1"/>
  <c r="R654" i="1"/>
  <c r="Q654" i="1"/>
  <c r="P654" i="1"/>
  <c r="O654" i="1"/>
  <c r="N654" i="1"/>
  <c r="M654" i="1"/>
  <c r="L654" i="1"/>
  <c r="K654" i="1"/>
  <c r="J654" i="1"/>
  <c r="I654" i="1"/>
  <c r="H654" i="1"/>
  <c r="G654" i="1"/>
  <c r="V653" i="1"/>
  <c r="U653" i="1"/>
  <c r="T653" i="1"/>
  <c r="S653" i="1"/>
  <c r="R653" i="1"/>
  <c r="Q653" i="1"/>
  <c r="P653" i="1"/>
  <c r="O653" i="1"/>
  <c r="N653" i="1"/>
  <c r="M653" i="1"/>
  <c r="L653" i="1"/>
  <c r="K653" i="1"/>
  <c r="J653" i="1"/>
  <c r="I653" i="1"/>
  <c r="H653" i="1"/>
  <c r="G653" i="1"/>
  <c r="V651" i="1"/>
  <c r="U651" i="1"/>
  <c r="T651" i="1"/>
  <c r="S651" i="1"/>
  <c r="R651" i="1"/>
  <c r="Q651" i="1"/>
  <c r="P651" i="1"/>
  <c r="O651" i="1"/>
  <c r="N651" i="1"/>
  <c r="M651" i="1"/>
  <c r="L651" i="1"/>
  <c r="K651" i="1"/>
  <c r="J651" i="1"/>
  <c r="I651" i="1"/>
  <c r="H651" i="1"/>
  <c r="G651" i="1"/>
  <c r="V650" i="1"/>
  <c r="U650" i="1"/>
  <c r="T650" i="1"/>
  <c r="S650" i="1"/>
  <c r="R650" i="1"/>
  <c r="Q650" i="1"/>
  <c r="P650" i="1"/>
  <c r="O650" i="1"/>
  <c r="N650" i="1"/>
  <c r="M650" i="1"/>
  <c r="L650" i="1"/>
  <c r="K650" i="1"/>
  <c r="J650" i="1"/>
  <c r="I650" i="1"/>
  <c r="H650" i="1"/>
  <c r="G650" i="1"/>
  <c r="V649" i="1"/>
  <c r="U649" i="1"/>
  <c r="T649" i="1"/>
  <c r="S649" i="1"/>
  <c r="R649" i="1"/>
  <c r="Q649" i="1"/>
  <c r="P649" i="1"/>
  <c r="O649" i="1"/>
  <c r="N649" i="1"/>
  <c r="M649" i="1"/>
  <c r="L649" i="1"/>
  <c r="K649" i="1"/>
  <c r="J649" i="1"/>
  <c r="I649" i="1"/>
  <c r="H649" i="1"/>
  <c r="G649" i="1"/>
  <c r="V648" i="1"/>
  <c r="U648" i="1"/>
  <c r="T648" i="1"/>
  <c r="S648" i="1"/>
  <c r="R648" i="1"/>
  <c r="Q648" i="1"/>
  <c r="P648" i="1"/>
  <c r="O648" i="1"/>
  <c r="N648" i="1"/>
  <c r="M648" i="1"/>
  <c r="L648" i="1"/>
  <c r="K648" i="1"/>
  <c r="J648" i="1"/>
  <c r="I648" i="1"/>
  <c r="H648" i="1"/>
  <c r="G648" i="1"/>
  <c r="V646" i="1"/>
  <c r="U646" i="1"/>
  <c r="T646" i="1"/>
  <c r="S646" i="1"/>
  <c r="R646" i="1"/>
  <c r="Q646" i="1"/>
  <c r="P646" i="1"/>
  <c r="O646" i="1"/>
  <c r="N646" i="1"/>
  <c r="M646" i="1"/>
  <c r="L646" i="1"/>
  <c r="K646" i="1"/>
  <c r="J646" i="1"/>
  <c r="I646" i="1"/>
  <c r="H646" i="1"/>
  <c r="G646" i="1"/>
  <c r="V645" i="1"/>
  <c r="U645" i="1"/>
  <c r="T645" i="1"/>
  <c r="S645" i="1"/>
  <c r="R645" i="1"/>
  <c r="Q645" i="1"/>
  <c r="P645" i="1"/>
  <c r="O645" i="1"/>
  <c r="N645" i="1"/>
  <c r="M645" i="1"/>
  <c r="L645" i="1"/>
  <c r="L638" i="1" s="1"/>
  <c r="L637" i="1" s="1"/>
  <c r="K645" i="1"/>
  <c r="J645" i="1"/>
  <c r="I645" i="1"/>
  <c r="H645" i="1"/>
  <c r="G645" i="1"/>
  <c r="V643" i="1"/>
  <c r="U643" i="1"/>
  <c r="T643" i="1"/>
  <c r="S643" i="1"/>
  <c r="R643" i="1"/>
  <c r="Q643" i="1"/>
  <c r="P643" i="1"/>
  <c r="O643" i="1"/>
  <c r="N643" i="1"/>
  <c r="M643" i="1"/>
  <c r="L643" i="1"/>
  <c r="K643" i="1"/>
  <c r="J643" i="1"/>
  <c r="I643" i="1"/>
  <c r="H643" i="1"/>
  <c r="G643" i="1"/>
  <c r="V642" i="1"/>
  <c r="U642" i="1"/>
  <c r="T642" i="1"/>
  <c r="T638" i="1" s="1"/>
  <c r="T637" i="1" s="1"/>
  <c r="S642" i="1"/>
  <c r="R642" i="1"/>
  <c r="Q642" i="1"/>
  <c r="P642" i="1"/>
  <c r="O642" i="1"/>
  <c r="N642" i="1"/>
  <c r="M642" i="1"/>
  <c r="L642" i="1"/>
  <c r="K642" i="1"/>
  <c r="J642" i="1"/>
  <c r="I642" i="1"/>
  <c r="H642" i="1"/>
  <c r="G642" i="1"/>
  <c r="V640" i="1"/>
  <c r="U640" i="1"/>
  <c r="T640" i="1"/>
  <c r="S640" i="1"/>
  <c r="R640" i="1"/>
  <c r="Q640" i="1"/>
  <c r="P640" i="1"/>
  <c r="O640" i="1"/>
  <c r="N640" i="1"/>
  <c r="M640" i="1"/>
  <c r="L640" i="1"/>
  <c r="K640" i="1"/>
  <c r="J640" i="1"/>
  <c r="I640" i="1"/>
  <c r="H640" i="1"/>
  <c r="G640" i="1"/>
  <c r="V639" i="1"/>
  <c r="U639" i="1"/>
  <c r="T639" i="1"/>
  <c r="S639" i="1"/>
  <c r="R639" i="1"/>
  <c r="Q639" i="1"/>
  <c r="P639" i="1"/>
  <c r="O639" i="1"/>
  <c r="N639" i="1"/>
  <c r="M639" i="1"/>
  <c r="L639" i="1"/>
  <c r="K639" i="1"/>
  <c r="J639" i="1"/>
  <c r="I639" i="1"/>
  <c r="H639" i="1"/>
  <c r="G639" i="1"/>
  <c r="V638" i="1"/>
  <c r="U638" i="1"/>
  <c r="S638" i="1"/>
  <c r="R638" i="1"/>
  <c r="Q638" i="1"/>
  <c r="P638" i="1"/>
  <c r="O638" i="1"/>
  <c r="N638" i="1"/>
  <c r="M638" i="1"/>
  <c r="K638" i="1"/>
  <c r="J638" i="1"/>
  <c r="I638" i="1"/>
  <c r="H638" i="1"/>
  <c r="G638" i="1"/>
  <c r="V637" i="1"/>
  <c r="U637" i="1"/>
  <c r="S637" i="1"/>
  <c r="R637" i="1"/>
  <c r="Q637" i="1"/>
  <c r="P637" i="1"/>
  <c r="O637" i="1"/>
  <c r="N637" i="1"/>
  <c r="M637" i="1"/>
  <c r="K637" i="1"/>
  <c r="J637" i="1"/>
  <c r="I637" i="1"/>
  <c r="H637" i="1"/>
  <c r="G637" i="1"/>
  <c r="V632" i="1"/>
  <c r="U632" i="1"/>
  <c r="T632" i="1"/>
  <c r="S632" i="1"/>
  <c r="R632" i="1"/>
  <c r="Q632" i="1"/>
  <c r="P632" i="1"/>
  <c r="O632" i="1"/>
  <c r="N632" i="1"/>
  <c r="M632" i="1"/>
  <c r="L632" i="1"/>
  <c r="K632" i="1"/>
  <c r="J632" i="1"/>
  <c r="I632" i="1"/>
  <c r="H632" i="1"/>
  <c r="G632" i="1"/>
  <c r="V631" i="1"/>
  <c r="U631" i="1"/>
  <c r="T631" i="1"/>
  <c r="S631" i="1"/>
  <c r="R631" i="1"/>
  <c r="Q631" i="1"/>
  <c r="P631" i="1"/>
  <c r="O631" i="1"/>
  <c r="N631" i="1"/>
  <c r="M631" i="1"/>
  <c r="L631" i="1"/>
  <c r="K631" i="1"/>
  <c r="J631" i="1"/>
  <c r="I631" i="1"/>
  <c r="H631" i="1"/>
  <c r="G631" i="1"/>
  <c r="V630" i="1"/>
  <c r="U630" i="1"/>
  <c r="T630" i="1"/>
  <c r="S630" i="1"/>
  <c r="R630" i="1"/>
  <c r="Q630" i="1"/>
  <c r="P630" i="1"/>
  <c r="O630" i="1"/>
  <c r="N630" i="1"/>
  <c r="M630" i="1"/>
  <c r="L630" i="1"/>
  <c r="K630" i="1"/>
  <c r="J630" i="1"/>
  <c r="I630" i="1"/>
  <c r="H630" i="1"/>
  <c r="G630" i="1"/>
  <c r="V629" i="1"/>
  <c r="U629" i="1"/>
  <c r="T629" i="1"/>
  <c r="S629" i="1"/>
  <c r="R629" i="1"/>
  <c r="Q629" i="1"/>
  <c r="P629" i="1"/>
  <c r="O629" i="1"/>
  <c r="N629" i="1"/>
  <c r="M629" i="1"/>
  <c r="L629" i="1"/>
  <c r="K629" i="1"/>
  <c r="J629" i="1"/>
  <c r="I629" i="1"/>
  <c r="H629" i="1"/>
  <c r="G629" i="1"/>
  <c r="V626" i="1"/>
  <c r="U626" i="1"/>
  <c r="T626" i="1"/>
  <c r="S626" i="1"/>
  <c r="R626" i="1"/>
  <c r="Q626" i="1"/>
  <c r="P626" i="1"/>
  <c r="O626" i="1"/>
  <c r="N626" i="1"/>
  <c r="M626" i="1"/>
  <c r="L626" i="1"/>
  <c r="K626" i="1"/>
  <c r="J626" i="1"/>
  <c r="I626" i="1"/>
  <c r="H626" i="1"/>
  <c r="G626" i="1"/>
  <c r="V625" i="1"/>
  <c r="U625" i="1"/>
  <c r="T625" i="1"/>
  <c r="S625" i="1"/>
  <c r="R625" i="1"/>
  <c r="Q625" i="1"/>
  <c r="P625" i="1"/>
  <c r="O625" i="1"/>
  <c r="N625" i="1"/>
  <c r="M625" i="1"/>
  <c r="L625" i="1"/>
  <c r="K625" i="1"/>
  <c r="J625" i="1"/>
  <c r="I625" i="1"/>
  <c r="H625" i="1"/>
  <c r="G625" i="1"/>
  <c r="V624" i="1"/>
  <c r="U624" i="1"/>
  <c r="T624" i="1"/>
  <c r="S624" i="1"/>
  <c r="R624" i="1"/>
  <c r="Q624" i="1"/>
  <c r="P624" i="1"/>
  <c r="O624" i="1"/>
  <c r="N624" i="1"/>
  <c r="M624" i="1"/>
  <c r="L624" i="1"/>
  <c r="L623" i="1" s="1"/>
  <c r="L605" i="1" s="1"/>
  <c r="K624" i="1"/>
  <c r="J624" i="1"/>
  <c r="I624" i="1"/>
  <c r="H624" i="1"/>
  <c r="G624" i="1"/>
  <c r="V623" i="1"/>
  <c r="U623" i="1"/>
  <c r="T623" i="1"/>
  <c r="S623" i="1"/>
  <c r="R623" i="1"/>
  <c r="Q623" i="1"/>
  <c r="P623" i="1"/>
  <c r="O623" i="1"/>
  <c r="N623" i="1"/>
  <c r="M623" i="1"/>
  <c r="K623" i="1"/>
  <c r="J623" i="1"/>
  <c r="I623" i="1"/>
  <c r="H623" i="1"/>
  <c r="G623" i="1"/>
  <c r="V621" i="1"/>
  <c r="U621" i="1"/>
  <c r="T621" i="1"/>
  <c r="T620" i="1" s="1"/>
  <c r="T614" i="1" s="1"/>
  <c r="T613" i="1" s="1"/>
  <c r="T605" i="1" s="1"/>
  <c r="S621" i="1"/>
  <c r="R621" i="1"/>
  <c r="Q621" i="1"/>
  <c r="P621" i="1"/>
  <c r="O621" i="1"/>
  <c r="N621" i="1"/>
  <c r="M621" i="1"/>
  <c r="L621" i="1"/>
  <c r="K621" i="1"/>
  <c r="J621" i="1"/>
  <c r="I621" i="1"/>
  <c r="H621" i="1"/>
  <c r="G621" i="1"/>
  <c r="V620" i="1"/>
  <c r="U620" i="1"/>
  <c r="S620" i="1"/>
  <c r="R620" i="1"/>
  <c r="Q620" i="1"/>
  <c r="P620" i="1"/>
  <c r="O620" i="1"/>
  <c r="N620" i="1"/>
  <c r="M620" i="1"/>
  <c r="L620" i="1"/>
  <c r="K620" i="1"/>
  <c r="J620" i="1"/>
  <c r="I620" i="1"/>
  <c r="H620" i="1"/>
  <c r="G620" i="1"/>
  <c r="V618" i="1"/>
  <c r="U618" i="1"/>
  <c r="T618" i="1"/>
  <c r="S618" i="1"/>
  <c r="R618" i="1"/>
  <c r="Q618" i="1"/>
  <c r="P618" i="1"/>
  <c r="O618" i="1"/>
  <c r="N618" i="1"/>
  <c r="M618" i="1"/>
  <c r="L618" i="1"/>
  <c r="K618" i="1"/>
  <c r="J618" i="1"/>
  <c r="I618" i="1"/>
  <c r="H618" i="1"/>
  <c r="G618" i="1"/>
  <c r="V616" i="1"/>
  <c r="U616" i="1"/>
  <c r="T616" i="1"/>
  <c r="S616" i="1"/>
  <c r="R616" i="1"/>
  <c r="Q616" i="1"/>
  <c r="P616" i="1"/>
  <c r="O616" i="1"/>
  <c r="N616" i="1"/>
  <c r="M616" i="1"/>
  <c r="L616" i="1"/>
  <c r="K616" i="1"/>
  <c r="J616" i="1"/>
  <c r="I616" i="1"/>
  <c r="H616" i="1"/>
  <c r="G616" i="1"/>
  <c r="V615" i="1"/>
  <c r="U615" i="1"/>
  <c r="T615" i="1"/>
  <c r="S615" i="1"/>
  <c r="R615" i="1"/>
  <c r="Q615" i="1"/>
  <c r="P615" i="1"/>
  <c r="O615" i="1"/>
  <c r="N615" i="1"/>
  <c r="M615" i="1"/>
  <c r="L615" i="1"/>
  <c r="K615" i="1"/>
  <c r="J615" i="1"/>
  <c r="I615" i="1"/>
  <c r="H615" i="1"/>
  <c r="G615" i="1"/>
  <c r="V614" i="1"/>
  <c r="U614" i="1"/>
  <c r="S614" i="1"/>
  <c r="R614" i="1"/>
  <c r="Q614" i="1"/>
  <c r="P614" i="1"/>
  <c r="O614" i="1"/>
  <c r="N614" i="1"/>
  <c r="M614" i="1"/>
  <c r="L614" i="1"/>
  <c r="K614" i="1"/>
  <c r="J614" i="1"/>
  <c r="I614" i="1"/>
  <c r="H614" i="1"/>
  <c r="G614" i="1"/>
  <c r="V613" i="1"/>
  <c r="U613" i="1"/>
  <c r="S613" i="1"/>
  <c r="R613" i="1"/>
  <c r="Q613" i="1"/>
  <c r="P613" i="1"/>
  <c r="O613" i="1"/>
  <c r="N613" i="1"/>
  <c r="M613" i="1"/>
  <c r="L613" i="1"/>
  <c r="K613" i="1"/>
  <c r="J613" i="1"/>
  <c r="I613" i="1"/>
  <c r="H613" i="1"/>
  <c r="G613" i="1"/>
  <c r="V611" i="1"/>
  <c r="U611" i="1"/>
  <c r="T611" i="1"/>
  <c r="S611" i="1"/>
  <c r="R611" i="1"/>
  <c r="Q611" i="1"/>
  <c r="P611" i="1"/>
  <c r="O611" i="1"/>
  <c r="N611" i="1"/>
  <c r="M611" i="1"/>
  <c r="L611" i="1"/>
  <c r="K611" i="1"/>
  <c r="J611" i="1"/>
  <c r="I611" i="1"/>
  <c r="H611" i="1"/>
  <c r="G611" i="1"/>
  <c r="V609" i="1"/>
  <c r="U609" i="1"/>
  <c r="T609" i="1"/>
  <c r="S609" i="1"/>
  <c r="R609" i="1"/>
  <c r="Q609" i="1"/>
  <c r="P609" i="1"/>
  <c r="O609" i="1"/>
  <c r="N609" i="1"/>
  <c r="M609" i="1"/>
  <c r="L609" i="1"/>
  <c r="K609" i="1"/>
  <c r="J609" i="1"/>
  <c r="I609" i="1"/>
  <c r="H609" i="1"/>
  <c r="G609" i="1"/>
  <c r="V608" i="1"/>
  <c r="U608" i="1"/>
  <c r="T608" i="1"/>
  <c r="S608" i="1"/>
  <c r="R608" i="1"/>
  <c r="Q608" i="1"/>
  <c r="P608" i="1"/>
  <c r="O608" i="1"/>
  <c r="N608" i="1"/>
  <c r="M608" i="1"/>
  <c r="L608" i="1"/>
  <c r="K608" i="1"/>
  <c r="J608" i="1"/>
  <c r="I608" i="1"/>
  <c r="H608" i="1"/>
  <c r="G608" i="1"/>
  <c r="V607" i="1"/>
  <c r="U607" i="1"/>
  <c r="T607" i="1"/>
  <c r="S607" i="1"/>
  <c r="R607" i="1"/>
  <c r="Q607" i="1"/>
  <c r="P607" i="1"/>
  <c r="O607" i="1"/>
  <c r="N607" i="1"/>
  <c r="M607" i="1"/>
  <c r="L607" i="1"/>
  <c r="K607" i="1"/>
  <c r="J607" i="1"/>
  <c r="I607" i="1"/>
  <c r="H607" i="1"/>
  <c r="G607" i="1"/>
  <c r="V606" i="1"/>
  <c r="U606" i="1"/>
  <c r="T606" i="1"/>
  <c r="S606" i="1"/>
  <c r="R606" i="1"/>
  <c r="Q606" i="1"/>
  <c r="P606" i="1"/>
  <c r="O606" i="1"/>
  <c r="N606" i="1"/>
  <c r="M606" i="1"/>
  <c r="L606" i="1"/>
  <c r="K606" i="1"/>
  <c r="J606" i="1"/>
  <c r="I606" i="1"/>
  <c r="H606" i="1"/>
  <c r="G606" i="1"/>
  <c r="V605" i="1"/>
  <c r="U605" i="1"/>
  <c r="S605" i="1"/>
  <c r="R605" i="1"/>
  <c r="Q605" i="1"/>
  <c r="P605" i="1"/>
  <c r="O605" i="1"/>
  <c r="N605" i="1"/>
  <c r="M605" i="1"/>
  <c r="K605" i="1"/>
  <c r="J605" i="1"/>
  <c r="I605" i="1"/>
  <c r="H605" i="1"/>
  <c r="G605" i="1"/>
  <c r="J604" i="1"/>
  <c r="V603" i="1"/>
  <c r="U603" i="1"/>
  <c r="T603" i="1"/>
  <c r="S603" i="1"/>
  <c r="R603" i="1"/>
  <c r="Q603" i="1"/>
  <c r="P603" i="1"/>
  <c r="O603" i="1"/>
  <c r="N603" i="1"/>
  <c r="M603" i="1"/>
  <c r="L603" i="1"/>
  <c r="K603" i="1"/>
  <c r="J603" i="1"/>
  <c r="I603" i="1"/>
  <c r="H603" i="1"/>
  <c r="G603" i="1"/>
  <c r="V602" i="1"/>
  <c r="U602" i="1"/>
  <c r="T602" i="1"/>
  <c r="S602" i="1"/>
  <c r="R602" i="1"/>
  <c r="Q602" i="1"/>
  <c r="P602" i="1"/>
  <c r="O602" i="1"/>
  <c r="N602" i="1"/>
  <c r="M602" i="1"/>
  <c r="L602" i="1"/>
  <c r="K602" i="1"/>
  <c r="J602" i="1"/>
  <c r="I602" i="1"/>
  <c r="H602" i="1"/>
  <c r="G602" i="1"/>
  <c r="V601" i="1"/>
  <c r="U601" i="1"/>
  <c r="T601" i="1"/>
  <c r="S601" i="1"/>
  <c r="R601" i="1"/>
  <c r="Q601" i="1"/>
  <c r="P601" i="1"/>
  <c r="O601" i="1"/>
  <c r="N601" i="1"/>
  <c r="M601" i="1"/>
  <c r="L601" i="1"/>
  <c r="K601" i="1"/>
  <c r="J601" i="1"/>
  <c r="I601" i="1"/>
  <c r="H601" i="1"/>
  <c r="G601" i="1"/>
  <c r="V600" i="1"/>
  <c r="U600" i="1"/>
  <c r="T600" i="1"/>
  <c r="S600" i="1"/>
  <c r="R600" i="1"/>
  <c r="Q600" i="1"/>
  <c r="P600" i="1"/>
  <c r="O600" i="1"/>
  <c r="N600" i="1"/>
  <c r="M600" i="1"/>
  <c r="L600" i="1"/>
  <c r="K600" i="1"/>
  <c r="J600" i="1"/>
  <c r="I600" i="1"/>
  <c r="H600" i="1"/>
  <c r="G600" i="1"/>
  <c r="V599" i="1"/>
  <c r="U599" i="1"/>
  <c r="T599" i="1"/>
  <c r="S599" i="1"/>
  <c r="R599" i="1"/>
  <c r="Q599" i="1"/>
  <c r="P599" i="1"/>
  <c r="O599" i="1"/>
  <c r="N599" i="1"/>
  <c r="M599" i="1"/>
  <c r="L599" i="1"/>
  <c r="K599" i="1"/>
  <c r="J599" i="1"/>
  <c r="I599" i="1"/>
  <c r="H599" i="1"/>
  <c r="G599" i="1"/>
  <c r="V597" i="1"/>
  <c r="U597" i="1"/>
  <c r="T597" i="1"/>
  <c r="S597" i="1"/>
  <c r="R597" i="1"/>
  <c r="Q597" i="1"/>
  <c r="P597" i="1"/>
  <c r="O597" i="1"/>
  <c r="N597" i="1"/>
  <c r="M597" i="1"/>
  <c r="L597" i="1"/>
  <c r="K597" i="1"/>
  <c r="J597" i="1"/>
  <c r="I597" i="1"/>
  <c r="H597" i="1"/>
  <c r="G597" i="1"/>
  <c r="V596" i="1"/>
  <c r="U596" i="1"/>
  <c r="T596" i="1"/>
  <c r="S596" i="1"/>
  <c r="R596" i="1"/>
  <c r="Q596" i="1"/>
  <c r="P596" i="1"/>
  <c r="O596" i="1"/>
  <c r="N596" i="1"/>
  <c r="M596" i="1"/>
  <c r="L596" i="1"/>
  <c r="K596" i="1"/>
  <c r="J596" i="1"/>
  <c r="I596" i="1"/>
  <c r="H596" i="1"/>
  <c r="G596" i="1"/>
  <c r="V595" i="1"/>
  <c r="U595" i="1"/>
  <c r="T595" i="1"/>
  <c r="S595" i="1"/>
  <c r="R595" i="1"/>
  <c r="Q595" i="1"/>
  <c r="P595" i="1"/>
  <c r="O595" i="1"/>
  <c r="N595" i="1"/>
  <c r="M595" i="1"/>
  <c r="L595" i="1"/>
  <c r="K595" i="1"/>
  <c r="J595" i="1"/>
  <c r="I595" i="1"/>
  <c r="H595" i="1"/>
  <c r="G595" i="1"/>
  <c r="V594" i="1"/>
  <c r="U594" i="1"/>
  <c r="T594" i="1"/>
  <c r="S594" i="1"/>
  <c r="R594" i="1"/>
  <c r="Q594" i="1"/>
  <c r="P594" i="1"/>
  <c r="O594" i="1"/>
  <c r="N594" i="1"/>
  <c r="M594" i="1"/>
  <c r="L594" i="1"/>
  <c r="K594" i="1"/>
  <c r="J594" i="1"/>
  <c r="I594" i="1"/>
  <c r="H594" i="1"/>
  <c r="G594" i="1"/>
  <c r="V592" i="1"/>
  <c r="U592" i="1"/>
  <c r="T592" i="1"/>
  <c r="S592" i="1"/>
  <c r="R592" i="1"/>
  <c r="Q592" i="1"/>
  <c r="P592" i="1"/>
  <c r="O592" i="1"/>
  <c r="N592" i="1"/>
  <c r="M592" i="1"/>
  <c r="L592" i="1"/>
  <c r="K592" i="1"/>
  <c r="J592" i="1"/>
  <c r="I592" i="1"/>
  <c r="H592" i="1"/>
  <c r="G592" i="1"/>
  <c r="V591" i="1"/>
  <c r="U591" i="1"/>
  <c r="T591" i="1"/>
  <c r="S591" i="1"/>
  <c r="R591" i="1"/>
  <c r="Q591" i="1"/>
  <c r="P591" i="1"/>
  <c r="O591" i="1"/>
  <c r="N591" i="1"/>
  <c r="M591" i="1"/>
  <c r="L591" i="1"/>
  <c r="K591" i="1"/>
  <c r="J591" i="1"/>
  <c r="I591" i="1"/>
  <c r="H591" i="1"/>
  <c r="G591" i="1"/>
  <c r="V590" i="1"/>
  <c r="U590" i="1"/>
  <c r="T590" i="1"/>
  <c r="S590" i="1"/>
  <c r="R590" i="1"/>
  <c r="Q590" i="1"/>
  <c r="P590" i="1"/>
  <c r="O590" i="1"/>
  <c r="N590" i="1"/>
  <c r="M590" i="1"/>
  <c r="L590" i="1"/>
  <c r="K590" i="1"/>
  <c r="J590" i="1"/>
  <c r="I590" i="1"/>
  <c r="H590" i="1"/>
  <c r="G590" i="1"/>
  <c r="V589" i="1"/>
  <c r="U589" i="1"/>
  <c r="T589" i="1"/>
  <c r="S589" i="1"/>
  <c r="R589" i="1"/>
  <c r="Q589" i="1"/>
  <c r="P589" i="1"/>
  <c r="O589" i="1"/>
  <c r="N589" i="1"/>
  <c r="M589" i="1"/>
  <c r="L589" i="1"/>
  <c r="K589" i="1"/>
  <c r="J589" i="1"/>
  <c r="I589" i="1"/>
  <c r="H589" i="1"/>
  <c r="G589" i="1"/>
  <c r="V582" i="1"/>
  <c r="U582" i="1"/>
  <c r="T582" i="1"/>
  <c r="S582" i="1"/>
  <c r="R582" i="1"/>
  <c r="Q582" i="1"/>
  <c r="P582" i="1"/>
  <c r="O582" i="1"/>
  <c r="N582" i="1"/>
  <c r="M582" i="1"/>
  <c r="M581" i="1" s="1"/>
  <c r="L582" i="1"/>
  <c r="K582" i="1"/>
  <c r="J582" i="1"/>
  <c r="I582" i="1"/>
  <c r="H582" i="1"/>
  <c r="G582" i="1"/>
  <c r="V581" i="1"/>
  <c r="U581" i="1"/>
  <c r="U580" i="1" s="1"/>
  <c r="T581" i="1"/>
  <c r="S581" i="1"/>
  <c r="R581" i="1"/>
  <c r="Q581" i="1"/>
  <c r="P581" i="1"/>
  <c r="O581" i="1"/>
  <c r="N581" i="1"/>
  <c r="L581" i="1"/>
  <c r="K581" i="1"/>
  <c r="J581" i="1"/>
  <c r="I581" i="1"/>
  <c r="H581" i="1"/>
  <c r="G581" i="1"/>
  <c r="V580" i="1"/>
  <c r="T580" i="1"/>
  <c r="S580" i="1"/>
  <c r="R580" i="1"/>
  <c r="Q580" i="1"/>
  <c r="P580" i="1"/>
  <c r="O580" i="1"/>
  <c r="N580" i="1"/>
  <c r="L580" i="1"/>
  <c r="K580" i="1"/>
  <c r="J580" i="1"/>
  <c r="I580" i="1"/>
  <c r="H580" i="1"/>
  <c r="G580" i="1"/>
  <c r="V579" i="1"/>
  <c r="T579" i="1"/>
  <c r="S579" i="1"/>
  <c r="R579" i="1"/>
  <c r="Q579" i="1"/>
  <c r="P579" i="1"/>
  <c r="O579" i="1"/>
  <c r="N579" i="1"/>
  <c r="L579" i="1"/>
  <c r="K579" i="1"/>
  <c r="J579" i="1"/>
  <c r="I579" i="1"/>
  <c r="H579" i="1"/>
  <c r="G579" i="1"/>
  <c r="V575" i="1"/>
  <c r="U575" i="1"/>
  <c r="T575" i="1"/>
  <c r="S575" i="1"/>
  <c r="R575" i="1"/>
  <c r="Q575" i="1"/>
  <c r="P575" i="1"/>
  <c r="O575" i="1"/>
  <c r="N575" i="1"/>
  <c r="M575" i="1"/>
  <c r="L575" i="1"/>
  <c r="K575" i="1"/>
  <c r="J575" i="1"/>
  <c r="I575" i="1"/>
  <c r="H575" i="1"/>
  <c r="G575" i="1"/>
  <c r="V574" i="1"/>
  <c r="U574" i="1"/>
  <c r="U570" i="1" s="1"/>
  <c r="U569" i="1" s="1"/>
  <c r="T574" i="1"/>
  <c r="S574" i="1"/>
  <c r="R574" i="1"/>
  <c r="Q574" i="1"/>
  <c r="Q570" i="1" s="1"/>
  <c r="Q569" i="1" s="1"/>
  <c r="P574" i="1"/>
  <c r="O574" i="1"/>
  <c r="N574" i="1"/>
  <c r="N570" i="1" s="1"/>
  <c r="N569" i="1" s="1"/>
  <c r="M574" i="1"/>
  <c r="M570" i="1" s="1"/>
  <c r="M569" i="1" s="1"/>
  <c r="L574" i="1"/>
  <c r="K574" i="1"/>
  <c r="J574" i="1"/>
  <c r="I574" i="1"/>
  <c r="I570" i="1" s="1"/>
  <c r="I569" i="1" s="1"/>
  <c r="H574" i="1"/>
  <c r="G574" i="1"/>
  <c r="V573" i="1"/>
  <c r="V572" i="1" s="1"/>
  <c r="V571" i="1" s="1"/>
  <c r="V570" i="1" s="1"/>
  <c r="V569" i="1" s="1"/>
  <c r="S573" i="1"/>
  <c r="S572" i="1" s="1"/>
  <c r="S571" i="1" s="1"/>
  <c r="S570" i="1" s="1"/>
  <c r="S569" i="1" s="1"/>
  <c r="U572" i="1"/>
  <c r="T572" i="1"/>
  <c r="R572" i="1"/>
  <c r="Q572" i="1"/>
  <c r="P572" i="1"/>
  <c r="O572" i="1"/>
  <c r="O571" i="1" s="1"/>
  <c r="O570" i="1" s="1"/>
  <c r="O569" i="1" s="1"/>
  <c r="N572" i="1"/>
  <c r="M572" i="1"/>
  <c r="L572" i="1"/>
  <c r="K572" i="1"/>
  <c r="J572" i="1"/>
  <c r="I572" i="1"/>
  <c r="H572" i="1"/>
  <c r="G572" i="1"/>
  <c r="G571" i="1" s="1"/>
  <c r="G570" i="1" s="1"/>
  <c r="G569" i="1" s="1"/>
  <c r="U571" i="1"/>
  <c r="T571" i="1"/>
  <c r="R571" i="1"/>
  <c r="Q571" i="1"/>
  <c r="P571" i="1"/>
  <c r="N571" i="1"/>
  <c r="M571" i="1"/>
  <c r="L571" i="1"/>
  <c r="K571" i="1"/>
  <c r="J571" i="1"/>
  <c r="I571" i="1"/>
  <c r="H571" i="1"/>
  <c r="T570" i="1"/>
  <c r="R570" i="1"/>
  <c r="P570" i="1"/>
  <c r="L570" i="1"/>
  <c r="K570" i="1"/>
  <c r="J570" i="1"/>
  <c r="H570" i="1"/>
  <c r="T569" i="1"/>
  <c r="R569" i="1"/>
  <c r="P569" i="1"/>
  <c r="L569" i="1"/>
  <c r="K569" i="1"/>
  <c r="J569" i="1"/>
  <c r="H569" i="1"/>
  <c r="V566" i="1"/>
  <c r="U566" i="1"/>
  <c r="T566" i="1"/>
  <c r="S566" i="1"/>
  <c r="R566" i="1"/>
  <c r="Q566" i="1"/>
  <c r="P566" i="1"/>
  <c r="O566" i="1"/>
  <c r="N566" i="1"/>
  <c r="M566" i="1"/>
  <c r="L566" i="1"/>
  <c r="K566" i="1"/>
  <c r="J566" i="1"/>
  <c r="I566" i="1"/>
  <c r="H566" i="1"/>
  <c r="G566" i="1"/>
  <c r="V565" i="1"/>
  <c r="U565" i="1"/>
  <c r="T565" i="1"/>
  <c r="S565" i="1"/>
  <c r="R565" i="1"/>
  <c r="Q565" i="1"/>
  <c r="P565" i="1"/>
  <c r="O565" i="1"/>
  <c r="N565" i="1"/>
  <c r="M565" i="1"/>
  <c r="L565" i="1"/>
  <c r="K565" i="1"/>
  <c r="J565" i="1"/>
  <c r="I565" i="1"/>
  <c r="H565" i="1"/>
  <c r="G565" i="1"/>
  <c r="V561" i="1"/>
  <c r="U561" i="1"/>
  <c r="T561" i="1"/>
  <c r="S561" i="1"/>
  <c r="R561" i="1"/>
  <c r="Q561" i="1"/>
  <c r="P561" i="1"/>
  <c r="O561" i="1"/>
  <c r="N561" i="1"/>
  <c r="M561" i="1"/>
  <c r="L561" i="1"/>
  <c r="K561" i="1"/>
  <c r="J561" i="1"/>
  <c r="I561" i="1"/>
  <c r="H561" i="1"/>
  <c r="G561" i="1"/>
  <c r="V560" i="1"/>
  <c r="U560" i="1"/>
  <c r="T560" i="1"/>
  <c r="S560" i="1"/>
  <c r="R560" i="1"/>
  <c r="Q560" i="1"/>
  <c r="P560" i="1"/>
  <c r="O560" i="1"/>
  <c r="N560" i="1"/>
  <c r="M560" i="1"/>
  <c r="L560" i="1"/>
  <c r="K560" i="1"/>
  <c r="J560" i="1"/>
  <c r="I560" i="1"/>
  <c r="H560" i="1"/>
  <c r="G560" i="1"/>
  <c r="V559" i="1"/>
  <c r="U559" i="1"/>
  <c r="T559" i="1"/>
  <c r="S559" i="1"/>
  <c r="R559" i="1"/>
  <c r="Q559" i="1"/>
  <c r="P559" i="1"/>
  <c r="O559" i="1"/>
  <c r="N559" i="1"/>
  <c r="M559" i="1"/>
  <c r="L559" i="1"/>
  <c r="K559" i="1"/>
  <c r="J559" i="1"/>
  <c r="I559" i="1"/>
  <c r="H559" i="1"/>
  <c r="G559" i="1"/>
  <c r="V558" i="1"/>
  <c r="U558" i="1"/>
  <c r="T558" i="1"/>
  <c r="S558" i="1"/>
  <c r="R558" i="1"/>
  <c r="Q558" i="1"/>
  <c r="P558" i="1"/>
  <c r="O558" i="1"/>
  <c r="N558" i="1"/>
  <c r="M558" i="1"/>
  <c r="L558" i="1"/>
  <c r="K558" i="1"/>
  <c r="J558" i="1"/>
  <c r="I558" i="1"/>
  <c r="H558" i="1"/>
  <c r="G558" i="1"/>
  <c r="V556" i="1"/>
  <c r="U556" i="1"/>
  <c r="T556" i="1"/>
  <c r="S556" i="1"/>
  <c r="R556" i="1"/>
  <c r="Q556" i="1"/>
  <c r="P556" i="1"/>
  <c r="O556" i="1"/>
  <c r="N556" i="1"/>
  <c r="M556" i="1"/>
  <c r="L556" i="1"/>
  <c r="K556" i="1"/>
  <c r="J556" i="1"/>
  <c r="I556" i="1"/>
  <c r="H556" i="1"/>
  <c r="G556" i="1"/>
  <c r="V555" i="1"/>
  <c r="U555" i="1"/>
  <c r="T555" i="1"/>
  <c r="S555" i="1"/>
  <c r="R555" i="1"/>
  <c r="Q555" i="1"/>
  <c r="P555" i="1"/>
  <c r="O555" i="1"/>
  <c r="N555" i="1"/>
  <c r="M555" i="1"/>
  <c r="L555" i="1"/>
  <c r="K555" i="1"/>
  <c r="J555" i="1"/>
  <c r="I555" i="1"/>
  <c r="H555" i="1"/>
  <c r="G555" i="1"/>
  <c r="V552" i="1"/>
  <c r="U552" i="1"/>
  <c r="T552" i="1"/>
  <c r="S552" i="1"/>
  <c r="R552" i="1"/>
  <c r="Q552" i="1"/>
  <c r="P552" i="1"/>
  <c r="O552" i="1"/>
  <c r="N552" i="1"/>
  <c r="M552" i="1"/>
  <c r="L552" i="1"/>
  <c r="K552" i="1"/>
  <c r="J552" i="1"/>
  <c r="I552" i="1"/>
  <c r="H552" i="1"/>
  <c r="G552" i="1"/>
  <c r="V551" i="1"/>
  <c r="U551" i="1"/>
  <c r="T551" i="1"/>
  <c r="S551" i="1"/>
  <c r="R551" i="1"/>
  <c r="Q551" i="1"/>
  <c r="P551" i="1"/>
  <c r="O551" i="1"/>
  <c r="N551" i="1"/>
  <c r="M551" i="1"/>
  <c r="L551" i="1"/>
  <c r="K551" i="1"/>
  <c r="J551" i="1"/>
  <c r="I551" i="1"/>
  <c r="H551" i="1"/>
  <c r="G551" i="1"/>
  <c r="V550" i="1"/>
  <c r="U550" i="1"/>
  <c r="T550" i="1"/>
  <c r="S550" i="1"/>
  <c r="R550" i="1"/>
  <c r="Q550" i="1"/>
  <c r="P550" i="1"/>
  <c r="O550" i="1"/>
  <c r="O549" i="1" s="1"/>
  <c r="N550" i="1"/>
  <c r="M550" i="1"/>
  <c r="L550" i="1"/>
  <c r="K550" i="1"/>
  <c r="J550" i="1"/>
  <c r="I550" i="1"/>
  <c r="H550" i="1"/>
  <c r="G550" i="1"/>
  <c r="V549" i="1"/>
  <c r="U549" i="1"/>
  <c r="T549" i="1"/>
  <c r="S549" i="1"/>
  <c r="R549" i="1"/>
  <c r="Q549" i="1"/>
  <c r="P549" i="1"/>
  <c r="N549" i="1"/>
  <c r="M549" i="1"/>
  <c r="L549" i="1"/>
  <c r="K549" i="1"/>
  <c r="J549" i="1"/>
  <c r="I549" i="1"/>
  <c r="H549" i="1"/>
  <c r="G549" i="1"/>
  <c r="V546" i="1"/>
  <c r="U546" i="1"/>
  <c r="T546" i="1"/>
  <c r="S546" i="1"/>
  <c r="R546" i="1"/>
  <c r="Q546" i="1"/>
  <c r="P546" i="1"/>
  <c r="O546" i="1"/>
  <c r="N546" i="1"/>
  <c r="M546" i="1"/>
  <c r="L546" i="1"/>
  <c r="K546" i="1"/>
  <c r="J546" i="1"/>
  <c r="I546" i="1"/>
  <c r="H546" i="1"/>
  <c r="G546" i="1"/>
  <c r="V545" i="1"/>
  <c r="U545" i="1"/>
  <c r="T545" i="1"/>
  <c r="S545" i="1"/>
  <c r="R545" i="1"/>
  <c r="Q545" i="1"/>
  <c r="P545" i="1"/>
  <c r="O545" i="1"/>
  <c r="N545" i="1"/>
  <c r="M545" i="1"/>
  <c r="L545" i="1"/>
  <c r="K545" i="1"/>
  <c r="J545" i="1"/>
  <c r="I545" i="1"/>
  <c r="H545" i="1"/>
  <c r="G545" i="1"/>
  <c r="V544" i="1"/>
  <c r="U544" i="1"/>
  <c r="T544" i="1"/>
  <c r="S544" i="1"/>
  <c r="R544" i="1"/>
  <c r="Q544" i="1"/>
  <c r="P544" i="1"/>
  <c r="O544" i="1"/>
  <c r="N544" i="1"/>
  <c r="M544" i="1"/>
  <c r="L544" i="1"/>
  <c r="K544" i="1"/>
  <c r="J544" i="1"/>
  <c r="I544" i="1"/>
  <c r="H544" i="1"/>
  <c r="G544" i="1"/>
  <c r="V543" i="1"/>
  <c r="U543" i="1"/>
  <c r="T543" i="1"/>
  <c r="S543" i="1"/>
  <c r="R543" i="1"/>
  <c r="Q543" i="1"/>
  <c r="P543" i="1"/>
  <c r="O543" i="1"/>
  <c r="N543" i="1"/>
  <c r="M543" i="1"/>
  <c r="L543" i="1"/>
  <c r="K543" i="1"/>
  <c r="J543" i="1"/>
  <c r="I543" i="1"/>
  <c r="H543" i="1"/>
  <c r="G543" i="1"/>
  <c r="V539" i="1"/>
  <c r="U539" i="1"/>
  <c r="T539" i="1"/>
  <c r="S539" i="1"/>
  <c r="R539" i="1"/>
  <c r="Q539" i="1"/>
  <c r="P539" i="1"/>
  <c r="O539" i="1"/>
  <c r="N539" i="1"/>
  <c r="M539" i="1"/>
  <c r="L539" i="1"/>
  <c r="K539" i="1"/>
  <c r="J539" i="1"/>
  <c r="I539" i="1"/>
  <c r="H539" i="1"/>
  <c r="G539" i="1"/>
  <c r="V538" i="1"/>
  <c r="U538" i="1"/>
  <c r="T538" i="1"/>
  <c r="S538" i="1"/>
  <c r="R538" i="1"/>
  <c r="Q538" i="1"/>
  <c r="P538" i="1"/>
  <c r="O538" i="1"/>
  <c r="N538" i="1"/>
  <c r="M538" i="1"/>
  <c r="L538" i="1"/>
  <c r="K538" i="1"/>
  <c r="J538" i="1"/>
  <c r="I538" i="1"/>
  <c r="H538" i="1"/>
  <c r="G538" i="1"/>
  <c r="V537" i="1"/>
  <c r="U537" i="1"/>
  <c r="T537" i="1"/>
  <c r="S537" i="1"/>
  <c r="R537" i="1"/>
  <c r="Q537" i="1"/>
  <c r="P537" i="1"/>
  <c r="O537" i="1"/>
  <c r="N537" i="1"/>
  <c r="M537" i="1"/>
  <c r="L537" i="1"/>
  <c r="K537" i="1"/>
  <c r="J537" i="1"/>
  <c r="I537" i="1"/>
  <c r="H537" i="1"/>
  <c r="G537" i="1"/>
  <c r="V536" i="1"/>
  <c r="U536" i="1"/>
  <c r="T536" i="1"/>
  <c r="S536" i="1"/>
  <c r="R536" i="1"/>
  <c r="Q536" i="1"/>
  <c r="P536" i="1"/>
  <c r="O536" i="1"/>
  <c r="N536" i="1"/>
  <c r="M536" i="1"/>
  <c r="L536" i="1"/>
  <c r="K536" i="1"/>
  <c r="J536" i="1"/>
  <c r="I536" i="1"/>
  <c r="H536" i="1"/>
  <c r="G536" i="1"/>
  <c r="J535" i="1"/>
  <c r="J532" i="1" s="1"/>
  <c r="J531" i="1" s="1"/>
  <c r="J530" i="1" s="1"/>
  <c r="J529" i="1" s="1"/>
  <c r="V532" i="1"/>
  <c r="U532" i="1"/>
  <c r="T532" i="1"/>
  <c r="S532" i="1"/>
  <c r="R532" i="1"/>
  <c r="Q532" i="1"/>
  <c r="P532" i="1"/>
  <c r="P531" i="1" s="1"/>
  <c r="P530" i="1" s="1"/>
  <c r="P529" i="1" s="1"/>
  <c r="O532" i="1"/>
  <c r="N532" i="1"/>
  <c r="M532" i="1"/>
  <c r="L532" i="1"/>
  <c r="K532" i="1"/>
  <c r="I532" i="1"/>
  <c r="H532" i="1"/>
  <c r="G532" i="1"/>
  <c r="V531" i="1"/>
  <c r="U531" i="1"/>
  <c r="T531" i="1"/>
  <c r="S531" i="1"/>
  <c r="R531" i="1"/>
  <c r="Q531" i="1"/>
  <c r="O531" i="1"/>
  <c r="N531" i="1"/>
  <c r="M531" i="1"/>
  <c r="L531" i="1"/>
  <c r="K531" i="1"/>
  <c r="I531" i="1"/>
  <c r="H531" i="1"/>
  <c r="G531" i="1"/>
  <c r="V530" i="1"/>
  <c r="U530" i="1"/>
  <c r="T530" i="1"/>
  <c r="S530" i="1"/>
  <c r="R530" i="1"/>
  <c r="Q530" i="1"/>
  <c r="O530" i="1"/>
  <c r="N530" i="1"/>
  <c r="M530" i="1"/>
  <c r="L530" i="1"/>
  <c r="K530" i="1"/>
  <c r="I530" i="1"/>
  <c r="H530" i="1"/>
  <c r="H529" i="1" s="1"/>
  <c r="G530" i="1"/>
  <c r="V529" i="1"/>
  <c r="U529" i="1"/>
  <c r="T529" i="1"/>
  <c r="S529" i="1"/>
  <c r="R529" i="1"/>
  <c r="Q529" i="1"/>
  <c r="O529" i="1"/>
  <c r="N529" i="1"/>
  <c r="M529" i="1"/>
  <c r="L529" i="1"/>
  <c r="K529" i="1"/>
  <c r="I529" i="1"/>
  <c r="G529" i="1"/>
  <c r="V527" i="1"/>
  <c r="U527" i="1"/>
  <c r="T527" i="1"/>
  <c r="S527" i="1"/>
  <c r="R527" i="1"/>
  <c r="Q527" i="1"/>
  <c r="P527" i="1"/>
  <c r="O527" i="1"/>
  <c r="N527" i="1"/>
  <c r="M527" i="1"/>
  <c r="L527" i="1"/>
  <c r="K527" i="1"/>
  <c r="J527" i="1"/>
  <c r="I527" i="1"/>
  <c r="H527" i="1"/>
  <c r="G527" i="1"/>
  <c r="V526" i="1"/>
  <c r="U526" i="1"/>
  <c r="T526" i="1"/>
  <c r="S526" i="1"/>
  <c r="R526" i="1"/>
  <c r="Q526" i="1"/>
  <c r="P526" i="1"/>
  <c r="O526" i="1"/>
  <c r="N526" i="1"/>
  <c r="M526" i="1"/>
  <c r="L526" i="1"/>
  <c r="K526" i="1"/>
  <c r="J526" i="1"/>
  <c r="I526" i="1"/>
  <c r="H526" i="1"/>
  <c r="G526" i="1"/>
  <c r="V525" i="1"/>
  <c r="U525" i="1"/>
  <c r="T525" i="1"/>
  <c r="S525" i="1"/>
  <c r="R525" i="1"/>
  <c r="Q525" i="1"/>
  <c r="P525" i="1"/>
  <c r="O525" i="1"/>
  <c r="N525" i="1"/>
  <c r="M525" i="1"/>
  <c r="L525" i="1"/>
  <c r="K525" i="1"/>
  <c r="J525" i="1"/>
  <c r="I525" i="1"/>
  <c r="H525" i="1"/>
  <c r="G525" i="1"/>
  <c r="V524" i="1"/>
  <c r="U524" i="1"/>
  <c r="T524" i="1"/>
  <c r="S524" i="1"/>
  <c r="R524" i="1"/>
  <c r="Q524" i="1"/>
  <c r="P524" i="1"/>
  <c r="O524" i="1"/>
  <c r="N524" i="1"/>
  <c r="M524" i="1"/>
  <c r="L524" i="1"/>
  <c r="K524" i="1"/>
  <c r="J524" i="1"/>
  <c r="I524" i="1"/>
  <c r="H524" i="1"/>
  <c r="G524" i="1"/>
  <c r="V522" i="1"/>
  <c r="U522" i="1"/>
  <c r="T522" i="1"/>
  <c r="S522" i="1"/>
  <c r="R522" i="1"/>
  <c r="Q522" i="1"/>
  <c r="P522" i="1"/>
  <c r="O522" i="1"/>
  <c r="N522" i="1"/>
  <c r="M522" i="1"/>
  <c r="L522" i="1"/>
  <c r="K522" i="1"/>
  <c r="J522" i="1"/>
  <c r="I522" i="1"/>
  <c r="H522" i="1"/>
  <c r="G522" i="1"/>
  <c r="V521" i="1"/>
  <c r="U521" i="1"/>
  <c r="T521" i="1"/>
  <c r="S521" i="1"/>
  <c r="R521" i="1"/>
  <c r="Q521" i="1"/>
  <c r="P521" i="1"/>
  <c r="O521" i="1"/>
  <c r="N521" i="1"/>
  <c r="M521" i="1"/>
  <c r="L521" i="1"/>
  <c r="K521" i="1"/>
  <c r="J521" i="1"/>
  <c r="I521" i="1"/>
  <c r="H521" i="1"/>
  <c r="G521" i="1"/>
  <c r="V520" i="1"/>
  <c r="U520" i="1"/>
  <c r="T520" i="1"/>
  <c r="S520" i="1"/>
  <c r="R520" i="1"/>
  <c r="Q520" i="1"/>
  <c r="P520" i="1"/>
  <c r="O520" i="1"/>
  <c r="N520" i="1"/>
  <c r="M520" i="1"/>
  <c r="L520" i="1"/>
  <c r="K520" i="1"/>
  <c r="J520" i="1"/>
  <c r="I520" i="1"/>
  <c r="H520" i="1"/>
  <c r="G520" i="1"/>
  <c r="V519" i="1"/>
  <c r="U519" i="1"/>
  <c r="T519" i="1"/>
  <c r="S519" i="1"/>
  <c r="R519" i="1"/>
  <c r="Q519" i="1"/>
  <c r="P519" i="1"/>
  <c r="O519" i="1"/>
  <c r="N519" i="1"/>
  <c r="M519" i="1"/>
  <c r="L519" i="1"/>
  <c r="K519" i="1"/>
  <c r="J519" i="1"/>
  <c r="I519" i="1"/>
  <c r="H519" i="1"/>
  <c r="G519" i="1"/>
  <c r="J518" i="1"/>
  <c r="V517" i="1"/>
  <c r="U517" i="1"/>
  <c r="T517" i="1"/>
  <c r="S517" i="1"/>
  <c r="R517" i="1"/>
  <c r="Q517" i="1"/>
  <c r="P517" i="1"/>
  <c r="O517" i="1"/>
  <c r="N517" i="1"/>
  <c r="M517" i="1"/>
  <c r="L517" i="1"/>
  <c r="K517" i="1"/>
  <c r="J517" i="1"/>
  <c r="I517" i="1"/>
  <c r="H517" i="1"/>
  <c r="G517" i="1"/>
  <c r="V516" i="1"/>
  <c r="U516" i="1"/>
  <c r="T516" i="1"/>
  <c r="S516" i="1"/>
  <c r="R516" i="1"/>
  <c r="Q516" i="1"/>
  <c r="Q503" i="1" s="1"/>
  <c r="Q502" i="1" s="1"/>
  <c r="P516" i="1"/>
  <c r="O516" i="1"/>
  <c r="N516" i="1"/>
  <c r="M516" i="1"/>
  <c r="L516" i="1"/>
  <c r="K516" i="1"/>
  <c r="J516" i="1"/>
  <c r="I516" i="1"/>
  <c r="I503" i="1" s="1"/>
  <c r="I502" i="1" s="1"/>
  <c r="H516" i="1"/>
  <c r="G516" i="1"/>
  <c r="O515" i="1"/>
  <c r="K515" i="1"/>
  <c r="J515" i="1"/>
  <c r="O514" i="1"/>
  <c r="K514" i="1"/>
  <c r="K513" i="1" s="1"/>
  <c r="K512" i="1" s="1"/>
  <c r="J514" i="1"/>
  <c r="J513" i="1" s="1"/>
  <c r="J512" i="1" s="1"/>
  <c r="V513" i="1"/>
  <c r="U513" i="1"/>
  <c r="T513" i="1"/>
  <c r="S513" i="1"/>
  <c r="R513" i="1"/>
  <c r="Q513" i="1"/>
  <c r="P513" i="1"/>
  <c r="O513" i="1"/>
  <c r="N513" i="1"/>
  <c r="M513" i="1"/>
  <c r="L513" i="1"/>
  <c r="I513" i="1"/>
  <c r="H513" i="1"/>
  <c r="G513" i="1"/>
  <c r="G512" i="1" s="1"/>
  <c r="G503" i="1" s="1"/>
  <c r="G502" i="1" s="1"/>
  <c r="V512" i="1"/>
  <c r="U512" i="1"/>
  <c r="U503" i="1" s="1"/>
  <c r="U502" i="1" s="1"/>
  <c r="T512" i="1"/>
  <c r="S512" i="1"/>
  <c r="R512" i="1"/>
  <c r="R503" i="1" s="1"/>
  <c r="R502" i="1" s="1"/>
  <c r="R493" i="1" s="1"/>
  <c r="Q512" i="1"/>
  <c r="P512" i="1"/>
  <c r="P503" i="1" s="1"/>
  <c r="P502" i="1" s="1"/>
  <c r="O512" i="1"/>
  <c r="O503" i="1" s="1"/>
  <c r="O502" i="1" s="1"/>
  <c r="N512" i="1"/>
  <c r="M512" i="1"/>
  <c r="M503" i="1" s="1"/>
  <c r="M502" i="1" s="1"/>
  <c r="L512" i="1"/>
  <c r="I512" i="1"/>
  <c r="H512" i="1"/>
  <c r="H503" i="1" s="1"/>
  <c r="H502" i="1" s="1"/>
  <c r="V508" i="1"/>
  <c r="S508" i="1"/>
  <c r="J508" i="1"/>
  <c r="J504" i="1" s="1"/>
  <c r="G508" i="1"/>
  <c r="V505" i="1"/>
  <c r="U505" i="1"/>
  <c r="T505" i="1"/>
  <c r="S505" i="1"/>
  <c r="R505" i="1"/>
  <c r="Q505" i="1"/>
  <c r="P505" i="1"/>
  <c r="O505" i="1"/>
  <c r="N505" i="1"/>
  <c r="M505" i="1"/>
  <c r="L505" i="1"/>
  <c r="K505" i="1"/>
  <c r="J505" i="1"/>
  <c r="I505" i="1"/>
  <c r="H505" i="1"/>
  <c r="G505" i="1"/>
  <c r="V504" i="1"/>
  <c r="U504" i="1"/>
  <c r="T504" i="1"/>
  <c r="S504" i="1"/>
  <c r="S503" i="1" s="1"/>
  <c r="S502" i="1" s="1"/>
  <c r="S493" i="1" s="1"/>
  <c r="R504" i="1"/>
  <c r="Q504" i="1"/>
  <c r="P504" i="1"/>
  <c r="O504" i="1"/>
  <c r="N504" i="1"/>
  <c r="M504" i="1"/>
  <c r="L504" i="1"/>
  <c r="K504" i="1"/>
  <c r="K503" i="1" s="1"/>
  <c r="K502" i="1" s="1"/>
  <c r="K493" i="1" s="1"/>
  <c r="I504" i="1"/>
  <c r="H504" i="1"/>
  <c r="G504" i="1"/>
  <c r="V503" i="1"/>
  <c r="T503" i="1"/>
  <c r="N503" i="1"/>
  <c r="L503" i="1"/>
  <c r="V502" i="1"/>
  <c r="T502" i="1"/>
  <c r="N502" i="1"/>
  <c r="L502" i="1"/>
  <c r="V501" i="1"/>
  <c r="S501" i="1"/>
  <c r="J501" i="1"/>
  <c r="J500" i="1" s="1"/>
  <c r="J499" i="1" s="1"/>
  <c r="J495" i="1" s="1"/>
  <c r="J494" i="1" s="1"/>
  <c r="V500" i="1"/>
  <c r="U500" i="1"/>
  <c r="T500" i="1"/>
  <c r="S500" i="1"/>
  <c r="R500" i="1"/>
  <c r="Q500" i="1"/>
  <c r="P500" i="1"/>
  <c r="O500" i="1"/>
  <c r="N500" i="1"/>
  <c r="M500" i="1"/>
  <c r="L500" i="1"/>
  <c r="K500" i="1"/>
  <c r="I500" i="1"/>
  <c r="H500" i="1"/>
  <c r="G500" i="1"/>
  <c r="V499" i="1"/>
  <c r="V495" i="1" s="1"/>
  <c r="V494" i="1" s="1"/>
  <c r="V493" i="1" s="1"/>
  <c r="U499" i="1"/>
  <c r="T499" i="1"/>
  <c r="T495" i="1" s="1"/>
  <c r="T494" i="1" s="1"/>
  <c r="T493" i="1" s="1"/>
  <c r="S499" i="1"/>
  <c r="R499" i="1"/>
  <c r="Q499" i="1"/>
  <c r="Q495" i="1" s="1"/>
  <c r="Q494" i="1" s="1"/>
  <c r="P499" i="1"/>
  <c r="O499" i="1"/>
  <c r="N499" i="1"/>
  <c r="N495" i="1" s="1"/>
  <c r="N494" i="1" s="1"/>
  <c r="N493" i="1" s="1"/>
  <c r="M499" i="1"/>
  <c r="L499" i="1"/>
  <c r="L495" i="1" s="1"/>
  <c r="L494" i="1" s="1"/>
  <c r="L493" i="1" s="1"/>
  <c r="K499" i="1"/>
  <c r="I499" i="1"/>
  <c r="I495" i="1" s="1"/>
  <c r="I494" i="1" s="1"/>
  <c r="I493" i="1" s="1"/>
  <c r="I436" i="1" s="1"/>
  <c r="H499" i="1"/>
  <c r="G499" i="1"/>
  <c r="J498" i="1"/>
  <c r="J497" i="1" s="1"/>
  <c r="J496" i="1" s="1"/>
  <c r="V497" i="1"/>
  <c r="U497" i="1"/>
  <c r="T497" i="1"/>
  <c r="S497" i="1"/>
  <c r="R497" i="1"/>
  <c r="Q497" i="1"/>
  <c r="P497" i="1"/>
  <c r="O497" i="1"/>
  <c r="N497" i="1"/>
  <c r="M497" i="1"/>
  <c r="L497" i="1"/>
  <c r="K497" i="1"/>
  <c r="I497" i="1"/>
  <c r="H497" i="1"/>
  <c r="G497" i="1"/>
  <c r="G496" i="1" s="1"/>
  <c r="G495" i="1" s="1"/>
  <c r="G494" i="1" s="1"/>
  <c r="V496" i="1"/>
  <c r="U496" i="1"/>
  <c r="T496" i="1"/>
  <c r="S496" i="1"/>
  <c r="R496" i="1"/>
  <c r="Q496" i="1"/>
  <c r="P496" i="1"/>
  <c r="O496" i="1"/>
  <c r="O495" i="1" s="1"/>
  <c r="O494" i="1" s="1"/>
  <c r="O493" i="1" s="1"/>
  <c r="N496" i="1"/>
  <c r="M496" i="1"/>
  <c r="L496" i="1"/>
  <c r="K496" i="1"/>
  <c r="I496" i="1"/>
  <c r="H496" i="1"/>
  <c r="U495" i="1"/>
  <c r="S495" i="1"/>
  <c r="R495" i="1"/>
  <c r="P495" i="1"/>
  <c r="M495" i="1"/>
  <c r="K495" i="1"/>
  <c r="H495" i="1"/>
  <c r="U494" i="1"/>
  <c r="S494" i="1"/>
  <c r="R494" i="1"/>
  <c r="P494" i="1"/>
  <c r="M494" i="1"/>
  <c r="K494" i="1"/>
  <c r="H494" i="1"/>
  <c r="J492" i="1"/>
  <c r="J491" i="1" s="1"/>
  <c r="J490" i="1" s="1"/>
  <c r="J489" i="1" s="1"/>
  <c r="J488" i="1" s="1"/>
  <c r="J437" i="1" s="1"/>
  <c r="V491" i="1"/>
  <c r="U491" i="1"/>
  <c r="T491" i="1"/>
  <c r="S491" i="1"/>
  <c r="R491" i="1"/>
  <c r="Q491" i="1"/>
  <c r="P491" i="1"/>
  <c r="O491" i="1"/>
  <c r="N491" i="1"/>
  <c r="M491" i="1"/>
  <c r="L491" i="1"/>
  <c r="K491" i="1"/>
  <c r="I491" i="1"/>
  <c r="H491" i="1"/>
  <c r="H490" i="1" s="1"/>
  <c r="H489" i="1" s="1"/>
  <c r="H488" i="1" s="1"/>
  <c r="G491" i="1"/>
  <c r="V490" i="1"/>
  <c r="U490" i="1"/>
  <c r="T490" i="1"/>
  <c r="S490" i="1"/>
  <c r="R490" i="1"/>
  <c r="Q490" i="1"/>
  <c r="P490" i="1"/>
  <c r="P489" i="1" s="1"/>
  <c r="P488" i="1" s="1"/>
  <c r="O490" i="1"/>
  <c r="N490" i="1"/>
  <c r="M490" i="1"/>
  <c r="L490" i="1"/>
  <c r="K490" i="1"/>
  <c r="I490" i="1"/>
  <c r="G490" i="1"/>
  <c r="V489" i="1"/>
  <c r="U489" i="1"/>
  <c r="T489" i="1"/>
  <c r="S489" i="1"/>
  <c r="R489" i="1"/>
  <c r="Q489" i="1"/>
  <c r="O489" i="1"/>
  <c r="N489" i="1"/>
  <c r="M489" i="1"/>
  <c r="L489" i="1"/>
  <c r="K489" i="1"/>
  <c r="I489" i="1"/>
  <c r="G489" i="1"/>
  <c r="V488" i="1"/>
  <c r="U488" i="1"/>
  <c r="T488" i="1"/>
  <c r="S488" i="1"/>
  <c r="R488" i="1"/>
  <c r="Q488" i="1"/>
  <c r="O488" i="1"/>
  <c r="N488" i="1"/>
  <c r="M488" i="1"/>
  <c r="L488" i="1"/>
  <c r="K488" i="1"/>
  <c r="I488" i="1"/>
  <c r="G488" i="1"/>
  <c r="V485" i="1"/>
  <c r="U485" i="1"/>
  <c r="T485" i="1"/>
  <c r="S485" i="1"/>
  <c r="R485" i="1"/>
  <c r="Q485" i="1"/>
  <c r="P485" i="1"/>
  <c r="O485" i="1"/>
  <c r="N485" i="1"/>
  <c r="M485" i="1"/>
  <c r="L485" i="1"/>
  <c r="K485" i="1"/>
  <c r="J485" i="1"/>
  <c r="I485" i="1"/>
  <c r="H485" i="1"/>
  <c r="G485" i="1"/>
  <c r="V484" i="1"/>
  <c r="U484" i="1"/>
  <c r="T484" i="1"/>
  <c r="S484" i="1"/>
  <c r="R484" i="1"/>
  <c r="Q484" i="1"/>
  <c r="P484" i="1"/>
  <c r="O484" i="1"/>
  <c r="N484" i="1"/>
  <c r="M484" i="1"/>
  <c r="L484" i="1"/>
  <c r="K484" i="1"/>
  <c r="J484" i="1"/>
  <c r="I484" i="1"/>
  <c r="H484" i="1"/>
  <c r="G484" i="1"/>
  <c r="V483" i="1"/>
  <c r="U483" i="1"/>
  <c r="T483" i="1"/>
  <c r="S483" i="1"/>
  <c r="R483" i="1"/>
  <c r="Q483" i="1"/>
  <c r="P483" i="1"/>
  <c r="O483" i="1"/>
  <c r="N483" i="1"/>
  <c r="M483" i="1"/>
  <c r="L483" i="1"/>
  <c r="K483" i="1"/>
  <c r="J483" i="1"/>
  <c r="I483" i="1"/>
  <c r="H483" i="1"/>
  <c r="G483" i="1"/>
  <c r="V482" i="1"/>
  <c r="U482" i="1"/>
  <c r="T482" i="1"/>
  <c r="S482" i="1"/>
  <c r="R482" i="1"/>
  <c r="Q482" i="1"/>
  <c r="P482" i="1"/>
  <c r="O482" i="1"/>
  <c r="N482" i="1"/>
  <c r="M482" i="1"/>
  <c r="L482" i="1"/>
  <c r="K482" i="1"/>
  <c r="J482" i="1"/>
  <c r="I482" i="1"/>
  <c r="H482" i="1"/>
  <c r="G482" i="1"/>
  <c r="T481" i="1"/>
  <c r="S481" i="1" s="1"/>
  <c r="S480" i="1" s="1"/>
  <c r="S479" i="1" s="1"/>
  <c r="S478" i="1" s="1"/>
  <c r="S477" i="1" s="1"/>
  <c r="P481" i="1"/>
  <c r="P480" i="1" s="1"/>
  <c r="P479" i="1" s="1"/>
  <c r="P478" i="1" s="1"/>
  <c r="P477" i="1" s="1"/>
  <c r="O481" i="1"/>
  <c r="L481" i="1"/>
  <c r="K481" i="1"/>
  <c r="K480" i="1" s="1"/>
  <c r="K479" i="1" s="1"/>
  <c r="K478" i="1" s="1"/>
  <c r="K477" i="1" s="1"/>
  <c r="V480" i="1"/>
  <c r="V479" i="1" s="1"/>
  <c r="V478" i="1" s="1"/>
  <c r="V477" i="1" s="1"/>
  <c r="U480" i="1"/>
  <c r="T480" i="1"/>
  <c r="R480" i="1"/>
  <c r="Q480" i="1"/>
  <c r="O480" i="1"/>
  <c r="N480" i="1"/>
  <c r="N479" i="1" s="1"/>
  <c r="N478" i="1" s="1"/>
  <c r="N477" i="1" s="1"/>
  <c r="M480" i="1"/>
  <c r="L480" i="1"/>
  <c r="J480" i="1"/>
  <c r="I480" i="1"/>
  <c r="H480" i="1"/>
  <c r="G480" i="1"/>
  <c r="U479" i="1"/>
  <c r="T479" i="1"/>
  <c r="R479" i="1"/>
  <c r="Q479" i="1"/>
  <c r="O479" i="1"/>
  <c r="M479" i="1"/>
  <c r="L479" i="1"/>
  <c r="J479" i="1"/>
  <c r="I479" i="1"/>
  <c r="H479" i="1"/>
  <c r="G479" i="1"/>
  <c r="U478" i="1"/>
  <c r="T478" i="1"/>
  <c r="R478" i="1"/>
  <c r="Q478" i="1"/>
  <c r="O478" i="1"/>
  <c r="M478" i="1"/>
  <c r="L478" i="1"/>
  <c r="J478" i="1"/>
  <c r="I478" i="1"/>
  <c r="H478" i="1"/>
  <c r="G478" i="1"/>
  <c r="U477" i="1"/>
  <c r="T477" i="1"/>
  <c r="R477" i="1"/>
  <c r="Q477" i="1"/>
  <c r="O477" i="1"/>
  <c r="M477" i="1"/>
  <c r="L477" i="1"/>
  <c r="J477" i="1"/>
  <c r="I477" i="1"/>
  <c r="H477" i="1"/>
  <c r="G477" i="1"/>
  <c r="T476" i="1"/>
  <c r="R476" i="1"/>
  <c r="O476" i="1" s="1"/>
  <c r="O475" i="1" s="1"/>
  <c r="O474" i="1" s="1"/>
  <c r="O473" i="1" s="1"/>
  <c r="O472" i="1" s="1"/>
  <c r="O437" i="1" s="1"/>
  <c r="P476" i="1"/>
  <c r="P475" i="1" s="1"/>
  <c r="P474" i="1" s="1"/>
  <c r="P473" i="1" s="1"/>
  <c r="P472" i="1" s="1"/>
  <c r="N476" i="1"/>
  <c r="L476" i="1"/>
  <c r="K476" i="1"/>
  <c r="K475" i="1" s="1"/>
  <c r="K474" i="1" s="1"/>
  <c r="K473" i="1" s="1"/>
  <c r="K472" i="1" s="1"/>
  <c r="V475" i="1"/>
  <c r="U475" i="1"/>
  <c r="Q475" i="1"/>
  <c r="N475" i="1"/>
  <c r="M475" i="1"/>
  <c r="L475" i="1"/>
  <c r="J475" i="1"/>
  <c r="I475" i="1"/>
  <c r="H475" i="1"/>
  <c r="G475" i="1"/>
  <c r="V474" i="1"/>
  <c r="V473" i="1" s="1"/>
  <c r="V472" i="1" s="1"/>
  <c r="U474" i="1"/>
  <c r="Q474" i="1"/>
  <c r="N474" i="1"/>
  <c r="N473" i="1" s="1"/>
  <c r="N472" i="1" s="1"/>
  <c r="M474" i="1"/>
  <c r="L474" i="1"/>
  <c r="J474" i="1"/>
  <c r="I474" i="1"/>
  <c r="H474" i="1"/>
  <c r="G474" i="1"/>
  <c r="U473" i="1"/>
  <c r="Q473" i="1"/>
  <c r="M473" i="1"/>
  <c r="L473" i="1"/>
  <c r="J473" i="1"/>
  <c r="I473" i="1"/>
  <c r="H473" i="1"/>
  <c r="G473" i="1"/>
  <c r="U472" i="1"/>
  <c r="Q472" i="1"/>
  <c r="M472" i="1"/>
  <c r="L472" i="1"/>
  <c r="J472" i="1"/>
  <c r="I472" i="1"/>
  <c r="H472" i="1"/>
  <c r="G472" i="1"/>
  <c r="V469" i="1"/>
  <c r="U469" i="1"/>
  <c r="T469" i="1"/>
  <c r="S469" i="1"/>
  <c r="R469" i="1"/>
  <c r="Q469" i="1"/>
  <c r="P469" i="1"/>
  <c r="O469" i="1"/>
  <c r="N469" i="1"/>
  <c r="M469" i="1"/>
  <c r="L469" i="1"/>
  <c r="K469" i="1"/>
  <c r="J469" i="1"/>
  <c r="I469" i="1"/>
  <c r="H469" i="1"/>
  <c r="G469" i="1"/>
  <c r="V468" i="1"/>
  <c r="U468" i="1"/>
  <c r="T468" i="1"/>
  <c r="S468" i="1"/>
  <c r="R468" i="1"/>
  <c r="Q468" i="1"/>
  <c r="P468" i="1"/>
  <c r="O468" i="1"/>
  <c r="N468" i="1"/>
  <c r="M468" i="1"/>
  <c r="L468" i="1"/>
  <c r="K468" i="1"/>
  <c r="J468" i="1"/>
  <c r="I468" i="1"/>
  <c r="H468" i="1"/>
  <c r="G468" i="1"/>
  <c r="V465" i="1"/>
  <c r="U465" i="1"/>
  <c r="T465" i="1"/>
  <c r="S465" i="1"/>
  <c r="R465" i="1"/>
  <c r="Q465" i="1"/>
  <c r="P465" i="1"/>
  <c r="O465" i="1"/>
  <c r="N465" i="1"/>
  <c r="M465" i="1"/>
  <c r="L465" i="1"/>
  <c r="K465" i="1"/>
  <c r="J465" i="1"/>
  <c r="I465" i="1"/>
  <c r="H465" i="1"/>
  <c r="G465" i="1"/>
  <c r="V464" i="1"/>
  <c r="U464" i="1"/>
  <c r="T464" i="1"/>
  <c r="S464" i="1"/>
  <c r="R464" i="1"/>
  <c r="Q464" i="1"/>
  <c r="P464" i="1"/>
  <c r="O464" i="1"/>
  <c r="N464" i="1"/>
  <c r="M464" i="1"/>
  <c r="L464" i="1"/>
  <c r="K464" i="1"/>
  <c r="J464" i="1"/>
  <c r="I464" i="1"/>
  <c r="H464" i="1"/>
  <c r="G464" i="1"/>
  <c r="V463" i="1"/>
  <c r="U463" i="1"/>
  <c r="T463" i="1"/>
  <c r="S463" i="1"/>
  <c r="R463" i="1"/>
  <c r="Q463" i="1"/>
  <c r="P463" i="1"/>
  <c r="O463" i="1"/>
  <c r="N463" i="1"/>
  <c r="M463" i="1"/>
  <c r="L463" i="1"/>
  <c r="K463" i="1"/>
  <c r="J463" i="1"/>
  <c r="I463" i="1"/>
  <c r="H463" i="1"/>
  <c r="G463" i="1"/>
  <c r="V462" i="1"/>
  <c r="U462" i="1"/>
  <c r="T462" i="1"/>
  <c r="S462" i="1"/>
  <c r="R462" i="1"/>
  <c r="Q462" i="1"/>
  <c r="P462" i="1"/>
  <c r="O462" i="1"/>
  <c r="N462" i="1"/>
  <c r="M462" i="1"/>
  <c r="L462" i="1"/>
  <c r="K462" i="1"/>
  <c r="J462" i="1"/>
  <c r="I462" i="1"/>
  <c r="H462" i="1"/>
  <c r="G462" i="1"/>
  <c r="V460" i="1"/>
  <c r="U460" i="1"/>
  <c r="T460" i="1"/>
  <c r="S460" i="1"/>
  <c r="R460" i="1"/>
  <c r="Q460" i="1"/>
  <c r="P460" i="1"/>
  <c r="O460" i="1"/>
  <c r="N460" i="1"/>
  <c r="M460" i="1"/>
  <c r="L460" i="1"/>
  <c r="K460" i="1"/>
  <c r="J460" i="1"/>
  <c r="I460" i="1"/>
  <c r="H460" i="1"/>
  <c r="G460" i="1"/>
  <c r="V459" i="1"/>
  <c r="U459" i="1"/>
  <c r="T459" i="1"/>
  <c r="S459" i="1"/>
  <c r="R459" i="1"/>
  <c r="Q459" i="1"/>
  <c r="P459" i="1"/>
  <c r="O459" i="1"/>
  <c r="N459" i="1"/>
  <c r="M459" i="1"/>
  <c r="L459" i="1"/>
  <c r="K459" i="1"/>
  <c r="J459" i="1"/>
  <c r="I459" i="1"/>
  <c r="H459" i="1"/>
  <c r="G459" i="1"/>
  <c r="V458" i="1"/>
  <c r="U458" i="1"/>
  <c r="T458" i="1"/>
  <c r="S458" i="1"/>
  <c r="R458" i="1"/>
  <c r="Q458" i="1"/>
  <c r="P458" i="1"/>
  <c r="O458" i="1"/>
  <c r="N458" i="1"/>
  <c r="M458" i="1"/>
  <c r="L458" i="1"/>
  <c r="K458" i="1"/>
  <c r="J458" i="1"/>
  <c r="I458" i="1"/>
  <c r="H458" i="1"/>
  <c r="G458" i="1"/>
  <c r="V457" i="1"/>
  <c r="U457" i="1"/>
  <c r="T457" i="1"/>
  <c r="S457" i="1"/>
  <c r="R457" i="1"/>
  <c r="Q457" i="1"/>
  <c r="P457" i="1"/>
  <c r="O457" i="1"/>
  <c r="N457" i="1"/>
  <c r="M457" i="1"/>
  <c r="L457" i="1"/>
  <c r="K457" i="1"/>
  <c r="J457" i="1"/>
  <c r="I457" i="1"/>
  <c r="H457" i="1"/>
  <c r="G457" i="1"/>
  <c r="V455" i="1"/>
  <c r="U455" i="1"/>
  <c r="T455" i="1"/>
  <c r="S455" i="1"/>
  <c r="R455" i="1"/>
  <c r="Q455" i="1"/>
  <c r="P455" i="1"/>
  <c r="O455" i="1"/>
  <c r="N455" i="1"/>
  <c r="M455" i="1"/>
  <c r="L455" i="1"/>
  <c r="K455" i="1"/>
  <c r="J455" i="1"/>
  <c r="I455" i="1"/>
  <c r="H455" i="1"/>
  <c r="G455" i="1"/>
  <c r="V454" i="1"/>
  <c r="U454" i="1"/>
  <c r="T454" i="1"/>
  <c r="S454" i="1"/>
  <c r="R454" i="1"/>
  <c r="Q454" i="1"/>
  <c r="P454" i="1"/>
  <c r="O454" i="1"/>
  <c r="N454" i="1"/>
  <c r="M454" i="1"/>
  <c r="L454" i="1"/>
  <c r="K454" i="1"/>
  <c r="J454" i="1"/>
  <c r="I454" i="1"/>
  <c r="H454" i="1"/>
  <c r="G454" i="1"/>
  <c r="V453" i="1"/>
  <c r="U453" i="1"/>
  <c r="T453" i="1"/>
  <c r="S453" i="1"/>
  <c r="R453" i="1"/>
  <c r="Q453" i="1"/>
  <c r="P453" i="1"/>
  <c r="O453" i="1"/>
  <c r="N453" i="1"/>
  <c r="M453" i="1"/>
  <c r="L453" i="1"/>
  <c r="K453" i="1"/>
  <c r="J453" i="1"/>
  <c r="I453" i="1"/>
  <c r="H453" i="1"/>
  <c r="G453" i="1"/>
  <c r="V452" i="1"/>
  <c r="U452" i="1"/>
  <c r="T452" i="1"/>
  <c r="S452" i="1"/>
  <c r="R452" i="1"/>
  <c r="Q452" i="1"/>
  <c r="P452" i="1"/>
  <c r="O452" i="1"/>
  <c r="N452" i="1"/>
  <c r="M452" i="1"/>
  <c r="L452" i="1"/>
  <c r="K452" i="1"/>
  <c r="J452" i="1"/>
  <c r="I452" i="1"/>
  <c r="H452" i="1"/>
  <c r="G452" i="1"/>
  <c r="V448" i="1"/>
  <c r="U448" i="1"/>
  <c r="T448" i="1"/>
  <c r="S448" i="1"/>
  <c r="R448" i="1"/>
  <c r="Q448" i="1"/>
  <c r="P448" i="1"/>
  <c r="O448" i="1"/>
  <c r="N448" i="1"/>
  <c r="M448" i="1"/>
  <c r="L448" i="1"/>
  <c r="K448" i="1"/>
  <c r="J448" i="1"/>
  <c r="I448" i="1"/>
  <c r="H448" i="1"/>
  <c r="G448" i="1"/>
  <c r="V447" i="1"/>
  <c r="U447" i="1"/>
  <c r="T447" i="1"/>
  <c r="S447" i="1"/>
  <c r="R447" i="1"/>
  <c r="Q447" i="1"/>
  <c r="P447" i="1"/>
  <c r="O447" i="1"/>
  <c r="N447" i="1"/>
  <c r="M447" i="1"/>
  <c r="L447" i="1"/>
  <c r="K447" i="1"/>
  <c r="J447" i="1"/>
  <c r="I447" i="1"/>
  <c r="H447" i="1"/>
  <c r="G447" i="1"/>
  <c r="V446" i="1"/>
  <c r="U446" i="1"/>
  <c r="T446" i="1"/>
  <c r="S446" i="1"/>
  <c r="R446" i="1"/>
  <c r="Q446" i="1"/>
  <c r="P446" i="1"/>
  <c r="O446" i="1"/>
  <c r="N446" i="1"/>
  <c r="M446" i="1"/>
  <c r="L446" i="1"/>
  <c r="K446" i="1"/>
  <c r="J446" i="1"/>
  <c r="I446" i="1"/>
  <c r="H446" i="1"/>
  <c r="G446" i="1"/>
  <c r="V445" i="1"/>
  <c r="U445" i="1"/>
  <c r="T445" i="1"/>
  <c r="S445" i="1"/>
  <c r="R445" i="1"/>
  <c r="Q445" i="1"/>
  <c r="P445" i="1"/>
  <c r="O445" i="1"/>
  <c r="N445" i="1"/>
  <c r="M445" i="1"/>
  <c r="L445" i="1"/>
  <c r="K445" i="1"/>
  <c r="J445" i="1"/>
  <c r="I445" i="1"/>
  <c r="H445" i="1"/>
  <c r="G445" i="1"/>
  <c r="V441" i="1"/>
  <c r="V440" i="1" s="1"/>
  <c r="V439" i="1" s="1"/>
  <c r="V438" i="1" s="1"/>
  <c r="U441" i="1"/>
  <c r="T441" i="1"/>
  <c r="S441" i="1"/>
  <c r="R441" i="1"/>
  <c r="Q441" i="1"/>
  <c r="P441" i="1"/>
  <c r="O441" i="1"/>
  <c r="N441" i="1"/>
  <c r="M441" i="1"/>
  <c r="L441" i="1"/>
  <c r="K441" i="1"/>
  <c r="J441" i="1"/>
  <c r="I441" i="1"/>
  <c r="H441" i="1"/>
  <c r="G441" i="1"/>
  <c r="U440" i="1"/>
  <c r="T440" i="1"/>
  <c r="S440" i="1"/>
  <c r="R440" i="1"/>
  <c r="Q440" i="1"/>
  <c r="P440" i="1"/>
  <c r="O440" i="1"/>
  <c r="N440" i="1"/>
  <c r="M440" i="1"/>
  <c r="L440" i="1"/>
  <c r="K440" i="1"/>
  <c r="J440" i="1"/>
  <c r="I440" i="1"/>
  <c r="H440" i="1"/>
  <c r="G440" i="1"/>
  <c r="U439" i="1"/>
  <c r="T439" i="1"/>
  <c r="S439" i="1"/>
  <c r="R439" i="1"/>
  <c r="Q439" i="1"/>
  <c r="P439" i="1"/>
  <c r="O439" i="1"/>
  <c r="N439" i="1"/>
  <c r="M439" i="1"/>
  <c r="L439" i="1"/>
  <c r="K439" i="1"/>
  <c r="J439" i="1"/>
  <c r="I439" i="1"/>
  <c r="H439" i="1"/>
  <c r="G439" i="1"/>
  <c r="U438" i="1"/>
  <c r="T438" i="1"/>
  <c r="S438" i="1"/>
  <c r="R438" i="1"/>
  <c r="Q438" i="1"/>
  <c r="P438" i="1"/>
  <c r="O438" i="1"/>
  <c r="N438" i="1"/>
  <c r="N437" i="1" s="1"/>
  <c r="N436" i="1" s="1"/>
  <c r="M438" i="1"/>
  <c r="L438" i="1"/>
  <c r="K438" i="1"/>
  <c r="J438" i="1"/>
  <c r="I438" i="1"/>
  <c r="H438" i="1"/>
  <c r="G438" i="1"/>
  <c r="U437" i="1"/>
  <c r="Q437" i="1"/>
  <c r="M437" i="1"/>
  <c r="L437" i="1"/>
  <c r="I437" i="1"/>
  <c r="G437" i="1"/>
  <c r="R434" i="1"/>
  <c r="P434" i="1"/>
  <c r="N434" i="1"/>
  <c r="N433" i="1" s="1"/>
  <c r="N432" i="1" s="1"/>
  <c r="N431" i="1" s="1"/>
  <c r="N430" i="1" s="1"/>
  <c r="N419" i="1" s="1"/>
  <c r="L434" i="1"/>
  <c r="K434" i="1"/>
  <c r="K433" i="1" s="1"/>
  <c r="K432" i="1" s="1"/>
  <c r="K431" i="1" s="1"/>
  <c r="K430" i="1" s="1"/>
  <c r="K419" i="1" s="1"/>
  <c r="V433" i="1"/>
  <c r="U433" i="1"/>
  <c r="T433" i="1"/>
  <c r="S433" i="1"/>
  <c r="Q433" i="1"/>
  <c r="P433" i="1"/>
  <c r="M433" i="1"/>
  <c r="L433" i="1"/>
  <c r="J433" i="1"/>
  <c r="I433" i="1"/>
  <c r="H433" i="1"/>
  <c r="G433" i="1"/>
  <c r="V432" i="1"/>
  <c r="U432" i="1"/>
  <c r="T432" i="1"/>
  <c r="T431" i="1" s="1"/>
  <c r="T430" i="1" s="1"/>
  <c r="T419" i="1" s="1"/>
  <c r="S432" i="1"/>
  <c r="Q432" i="1"/>
  <c r="P432" i="1"/>
  <c r="M432" i="1"/>
  <c r="L432" i="1"/>
  <c r="L431" i="1" s="1"/>
  <c r="L430" i="1" s="1"/>
  <c r="L419" i="1" s="1"/>
  <c r="J432" i="1"/>
  <c r="I432" i="1"/>
  <c r="H432" i="1"/>
  <c r="G432" i="1"/>
  <c r="V431" i="1"/>
  <c r="U431" i="1"/>
  <c r="S431" i="1"/>
  <c r="Q431" i="1"/>
  <c r="P431" i="1"/>
  <c r="M431" i="1"/>
  <c r="J431" i="1"/>
  <c r="I431" i="1"/>
  <c r="H431" i="1"/>
  <c r="G431" i="1"/>
  <c r="V430" i="1"/>
  <c r="U430" i="1"/>
  <c r="S430" i="1"/>
  <c r="Q430" i="1"/>
  <c r="P430" i="1"/>
  <c r="M430" i="1"/>
  <c r="J430" i="1"/>
  <c r="I430" i="1"/>
  <c r="H430" i="1"/>
  <c r="G430" i="1"/>
  <c r="V428" i="1"/>
  <c r="U428" i="1"/>
  <c r="T428" i="1"/>
  <c r="S428" i="1"/>
  <c r="R428" i="1"/>
  <c r="Q428" i="1"/>
  <c r="P428" i="1"/>
  <c r="O428" i="1"/>
  <c r="N428" i="1"/>
  <c r="M428" i="1"/>
  <c r="L428" i="1"/>
  <c r="K428" i="1"/>
  <c r="J428" i="1"/>
  <c r="I428" i="1"/>
  <c r="H428" i="1"/>
  <c r="G428" i="1"/>
  <c r="V427" i="1"/>
  <c r="U427" i="1"/>
  <c r="T427" i="1"/>
  <c r="S427" i="1"/>
  <c r="R427" i="1"/>
  <c r="Q427" i="1"/>
  <c r="P427" i="1"/>
  <c r="O427" i="1"/>
  <c r="N427" i="1"/>
  <c r="M427" i="1"/>
  <c r="L427" i="1"/>
  <c r="K427" i="1"/>
  <c r="J427" i="1"/>
  <c r="I427" i="1"/>
  <c r="H427" i="1"/>
  <c r="G427" i="1"/>
  <c r="V426" i="1"/>
  <c r="U426" i="1"/>
  <c r="T426" i="1"/>
  <c r="S426" i="1"/>
  <c r="R426" i="1"/>
  <c r="Q426" i="1"/>
  <c r="P426" i="1"/>
  <c r="O426" i="1"/>
  <c r="N426" i="1"/>
  <c r="M426" i="1"/>
  <c r="L426" i="1"/>
  <c r="K426" i="1"/>
  <c r="J426" i="1"/>
  <c r="I426" i="1"/>
  <c r="H426" i="1"/>
  <c r="G426" i="1"/>
  <c r="V425" i="1"/>
  <c r="U425" i="1"/>
  <c r="T425" i="1"/>
  <c r="S425" i="1"/>
  <c r="R425" i="1"/>
  <c r="Q425" i="1"/>
  <c r="P425" i="1"/>
  <c r="O425" i="1"/>
  <c r="N425" i="1"/>
  <c r="M425" i="1"/>
  <c r="L425" i="1"/>
  <c r="K425" i="1"/>
  <c r="J425" i="1"/>
  <c r="I425" i="1"/>
  <c r="H425" i="1"/>
  <c r="G425" i="1"/>
  <c r="V423" i="1"/>
  <c r="U423" i="1"/>
  <c r="T423" i="1"/>
  <c r="S423" i="1"/>
  <c r="R423" i="1"/>
  <c r="Q423" i="1"/>
  <c r="P423" i="1"/>
  <c r="O423" i="1"/>
  <c r="N423" i="1"/>
  <c r="M423" i="1"/>
  <c r="L423" i="1"/>
  <c r="K423" i="1"/>
  <c r="J423" i="1"/>
  <c r="I423" i="1"/>
  <c r="H423" i="1"/>
  <c r="G423" i="1"/>
  <c r="V422" i="1"/>
  <c r="U422" i="1"/>
  <c r="T422" i="1"/>
  <c r="S422" i="1"/>
  <c r="R422" i="1"/>
  <c r="Q422" i="1"/>
  <c r="P422" i="1"/>
  <c r="O422" i="1"/>
  <c r="N422" i="1"/>
  <c r="M422" i="1"/>
  <c r="L422" i="1"/>
  <c r="K422" i="1"/>
  <c r="J422" i="1"/>
  <c r="I422" i="1"/>
  <c r="H422" i="1"/>
  <c r="G422" i="1"/>
  <c r="V421" i="1"/>
  <c r="U421" i="1"/>
  <c r="T421" i="1"/>
  <c r="S421" i="1"/>
  <c r="R421" i="1"/>
  <c r="Q421" i="1"/>
  <c r="P421" i="1"/>
  <c r="O421" i="1"/>
  <c r="N421" i="1"/>
  <c r="M421" i="1"/>
  <c r="L421" i="1"/>
  <c r="K421" i="1"/>
  <c r="J421" i="1"/>
  <c r="I421" i="1"/>
  <c r="H421" i="1"/>
  <c r="G421" i="1"/>
  <c r="V420" i="1"/>
  <c r="U420" i="1"/>
  <c r="T420" i="1"/>
  <c r="S420" i="1"/>
  <c r="R420" i="1"/>
  <c r="Q420" i="1"/>
  <c r="P420" i="1"/>
  <c r="O420" i="1"/>
  <c r="N420" i="1"/>
  <c r="M420" i="1"/>
  <c r="L420" i="1"/>
  <c r="K420" i="1"/>
  <c r="J420" i="1"/>
  <c r="I420" i="1"/>
  <c r="H420" i="1"/>
  <c r="G420" i="1"/>
  <c r="V419" i="1"/>
  <c r="U419" i="1"/>
  <c r="S419" i="1"/>
  <c r="Q419" i="1"/>
  <c r="P419" i="1"/>
  <c r="M419" i="1"/>
  <c r="J419" i="1"/>
  <c r="I419" i="1"/>
  <c r="H419" i="1"/>
  <c r="G419" i="1"/>
  <c r="V417" i="1"/>
  <c r="U417" i="1"/>
  <c r="T417" i="1"/>
  <c r="S417" i="1"/>
  <c r="R417" i="1"/>
  <c r="Q417" i="1"/>
  <c r="P417" i="1"/>
  <c r="O417" i="1"/>
  <c r="N417" i="1"/>
  <c r="M417" i="1"/>
  <c r="L417" i="1"/>
  <c r="K417" i="1"/>
  <c r="J417" i="1"/>
  <c r="I417" i="1"/>
  <c r="H417" i="1"/>
  <c r="G417" i="1"/>
  <c r="V416" i="1"/>
  <c r="U416" i="1"/>
  <c r="T416" i="1"/>
  <c r="S416" i="1"/>
  <c r="R416" i="1"/>
  <c r="Q416" i="1"/>
  <c r="P416" i="1"/>
  <c r="O416" i="1"/>
  <c r="N416" i="1"/>
  <c r="M416" i="1"/>
  <c r="L416" i="1"/>
  <c r="K416" i="1"/>
  <c r="J416" i="1"/>
  <c r="I416" i="1"/>
  <c r="H416" i="1"/>
  <c r="G416" i="1"/>
  <c r="V415" i="1"/>
  <c r="U415" i="1"/>
  <c r="T415" i="1"/>
  <c r="S415" i="1"/>
  <c r="R415" i="1"/>
  <c r="Q415" i="1"/>
  <c r="P415" i="1"/>
  <c r="O415" i="1"/>
  <c r="N415" i="1"/>
  <c r="M415" i="1"/>
  <c r="L415" i="1"/>
  <c r="K415" i="1"/>
  <c r="J415" i="1"/>
  <c r="I415" i="1"/>
  <c r="H415" i="1"/>
  <c r="G415" i="1"/>
  <c r="V414" i="1"/>
  <c r="U414" i="1"/>
  <c r="T414" i="1"/>
  <c r="S414" i="1"/>
  <c r="R414" i="1"/>
  <c r="Q414" i="1"/>
  <c r="P414" i="1"/>
  <c r="O414" i="1"/>
  <c r="N414" i="1"/>
  <c r="M414" i="1"/>
  <c r="L414" i="1"/>
  <c r="K414" i="1"/>
  <c r="J414" i="1"/>
  <c r="I414" i="1"/>
  <c r="H414" i="1"/>
  <c r="G414" i="1"/>
  <c r="V412" i="1"/>
  <c r="U412" i="1"/>
  <c r="T412" i="1"/>
  <c r="S412" i="1"/>
  <c r="R412" i="1"/>
  <c r="Q412" i="1"/>
  <c r="P412" i="1"/>
  <c r="O412" i="1"/>
  <c r="N412" i="1"/>
  <c r="M412" i="1"/>
  <c r="L412" i="1"/>
  <c r="K412" i="1"/>
  <c r="J412" i="1"/>
  <c r="I412" i="1"/>
  <c r="H412" i="1"/>
  <c r="G412" i="1"/>
  <c r="V411" i="1"/>
  <c r="U411" i="1"/>
  <c r="T411" i="1"/>
  <c r="S411" i="1"/>
  <c r="R411" i="1"/>
  <c r="Q411" i="1"/>
  <c r="P411" i="1"/>
  <c r="O411" i="1"/>
  <c r="N411" i="1"/>
  <c r="M411" i="1"/>
  <c r="L411" i="1"/>
  <c r="K411" i="1"/>
  <c r="J411" i="1"/>
  <c r="I411" i="1"/>
  <c r="H411" i="1"/>
  <c r="G411" i="1"/>
  <c r="V410" i="1"/>
  <c r="U410" i="1"/>
  <c r="T410" i="1"/>
  <c r="S410" i="1"/>
  <c r="R410" i="1"/>
  <c r="Q410" i="1"/>
  <c r="P410" i="1"/>
  <c r="O410" i="1"/>
  <c r="N410" i="1"/>
  <c r="M410" i="1"/>
  <c r="L410" i="1"/>
  <c r="K410" i="1"/>
  <c r="J410" i="1"/>
  <c r="I410" i="1"/>
  <c r="H410" i="1"/>
  <c r="G410" i="1"/>
  <c r="V409" i="1"/>
  <c r="U409" i="1"/>
  <c r="T409" i="1"/>
  <c r="S409" i="1"/>
  <c r="R409" i="1"/>
  <c r="Q409" i="1"/>
  <c r="P409" i="1"/>
  <c r="O409" i="1"/>
  <c r="N409" i="1"/>
  <c r="M409" i="1"/>
  <c r="L409" i="1"/>
  <c r="K409" i="1"/>
  <c r="J409" i="1"/>
  <c r="I409" i="1"/>
  <c r="H409" i="1"/>
  <c r="G409" i="1"/>
  <c r="V405" i="1"/>
  <c r="U405" i="1"/>
  <c r="T405" i="1"/>
  <c r="S405" i="1"/>
  <c r="R405" i="1"/>
  <c r="Q405" i="1"/>
  <c r="P405" i="1"/>
  <c r="O405" i="1"/>
  <c r="N405" i="1"/>
  <c r="M405" i="1"/>
  <c r="L405" i="1"/>
  <c r="K405" i="1"/>
  <c r="J405" i="1"/>
  <c r="I405" i="1"/>
  <c r="H405" i="1"/>
  <c r="G405" i="1"/>
  <c r="V404" i="1"/>
  <c r="U404" i="1"/>
  <c r="T404" i="1"/>
  <c r="S404" i="1"/>
  <c r="R404" i="1"/>
  <c r="Q404" i="1"/>
  <c r="P404" i="1"/>
  <c r="O404" i="1"/>
  <c r="N404" i="1"/>
  <c r="M404" i="1"/>
  <c r="L404" i="1"/>
  <c r="K404" i="1"/>
  <c r="J404" i="1"/>
  <c r="I404" i="1"/>
  <c r="H404" i="1"/>
  <c r="G404" i="1"/>
  <c r="V403" i="1"/>
  <c r="U403" i="1"/>
  <c r="T403" i="1"/>
  <c r="S403" i="1"/>
  <c r="R403" i="1"/>
  <c r="Q403" i="1"/>
  <c r="P403" i="1"/>
  <c r="O403" i="1"/>
  <c r="N403" i="1"/>
  <c r="M403" i="1"/>
  <c r="L403" i="1"/>
  <c r="K403" i="1"/>
  <c r="J403" i="1"/>
  <c r="I403" i="1"/>
  <c r="H403" i="1"/>
  <c r="G403" i="1"/>
  <c r="V402" i="1"/>
  <c r="U402" i="1"/>
  <c r="T402" i="1"/>
  <c r="S402" i="1"/>
  <c r="R402" i="1"/>
  <c r="Q402" i="1"/>
  <c r="P402" i="1"/>
  <c r="O402" i="1"/>
  <c r="N402" i="1"/>
  <c r="M402" i="1"/>
  <c r="L402" i="1"/>
  <c r="K402" i="1"/>
  <c r="J402" i="1"/>
  <c r="I402" i="1"/>
  <c r="H402" i="1"/>
  <c r="G402" i="1"/>
  <c r="V400" i="1"/>
  <c r="U400" i="1"/>
  <c r="T400" i="1"/>
  <c r="S400" i="1"/>
  <c r="R400" i="1"/>
  <c r="Q400" i="1"/>
  <c r="P400" i="1"/>
  <c r="O400" i="1"/>
  <c r="N400" i="1"/>
  <c r="M400" i="1"/>
  <c r="L400" i="1"/>
  <c r="K400" i="1"/>
  <c r="J400" i="1"/>
  <c r="I400" i="1"/>
  <c r="H400" i="1"/>
  <c r="G400" i="1"/>
  <c r="V399" i="1"/>
  <c r="U399" i="1"/>
  <c r="T399" i="1"/>
  <c r="S399" i="1"/>
  <c r="R399" i="1"/>
  <c r="Q399" i="1"/>
  <c r="P399" i="1"/>
  <c r="O399" i="1"/>
  <c r="N399" i="1"/>
  <c r="M399" i="1"/>
  <c r="L399" i="1"/>
  <c r="K399" i="1"/>
  <c r="J399" i="1"/>
  <c r="I399" i="1"/>
  <c r="H399" i="1"/>
  <c r="G399" i="1"/>
  <c r="V398" i="1"/>
  <c r="U398" i="1"/>
  <c r="T398" i="1"/>
  <c r="S398" i="1"/>
  <c r="R398" i="1"/>
  <c r="Q398" i="1"/>
  <c r="P398" i="1"/>
  <c r="O398" i="1"/>
  <c r="N398" i="1"/>
  <c r="M398" i="1"/>
  <c r="L398" i="1"/>
  <c r="K398" i="1"/>
  <c r="J398" i="1"/>
  <c r="I398" i="1"/>
  <c r="H398" i="1"/>
  <c r="G398" i="1"/>
  <c r="V397" i="1"/>
  <c r="U397" i="1"/>
  <c r="T397" i="1"/>
  <c r="S397" i="1"/>
  <c r="R397" i="1"/>
  <c r="Q397" i="1"/>
  <c r="P397" i="1"/>
  <c r="O397" i="1"/>
  <c r="N397" i="1"/>
  <c r="M397" i="1"/>
  <c r="L397" i="1"/>
  <c r="K397" i="1"/>
  <c r="J397" i="1"/>
  <c r="I397" i="1"/>
  <c r="H397" i="1"/>
  <c r="G397" i="1"/>
  <c r="V393" i="1"/>
  <c r="U393" i="1"/>
  <c r="T393" i="1"/>
  <c r="S393" i="1"/>
  <c r="R393" i="1"/>
  <c r="Q393" i="1"/>
  <c r="P393" i="1"/>
  <c r="O393" i="1"/>
  <c r="N393" i="1"/>
  <c r="M393" i="1"/>
  <c r="L393" i="1"/>
  <c r="K393" i="1"/>
  <c r="J393" i="1"/>
  <c r="I393" i="1"/>
  <c r="H393" i="1"/>
  <c r="G393" i="1"/>
  <c r="V392" i="1"/>
  <c r="U392" i="1"/>
  <c r="T392" i="1"/>
  <c r="S392" i="1"/>
  <c r="R392" i="1"/>
  <c r="Q392" i="1"/>
  <c r="P392" i="1"/>
  <c r="O392" i="1"/>
  <c r="N392" i="1"/>
  <c r="M392" i="1"/>
  <c r="L392" i="1"/>
  <c r="K392" i="1"/>
  <c r="J392" i="1"/>
  <c r="I392" i="1"/>
  <c r="H392" i="1"/>
  <c r="G392" i="1"/>
  <c r="V391" i="1"/>
  <c r="U391" i="1"/>
  <c r="T391" i="1"/>
  <c r="S391" i="1"/>
  <c r="R391" i="1"/>
  <c r="Q391" i="1"/>
  <c r="P391" i="1"/>
  <c r="O391" i="1"/>
  <c r="N391" i="1"/>
  <c r="M391" i="1"/>
  <c r="L391" i="1"/>
  <c r="K391" i="1"/>
  <c r="J391" i="1"/>
  <c r="I391" i="1"/>
  <c r="H391" i="1"/>
  <c r="G391" i="1"/>
  <c r="V390" i="1"/>
  <c r="U390" i="1"/>
  <c r="T390" i="1"/>
  <c r="S390" i="1"/>
  <c r="R390" i="1"/>
  <c r="Q390" i="1"/>
  <c r="P390" i="1"/>
  <c r="O390" i="1"/>
  <c r="N390" i="1"/>
  <c r="M390" i="1"/>
  <c r="L390" i="1"/>
  <c r="K390" i="1"/>
  <c r="J390" i="1"/>
  <c r="I390" i="1"/>
  <c r="H390" i="1"/>
  <c r="G390" i="1"/>
  <c r="V384" i="1"/>
  <c r="U384" i="1"/>
  <c r="T384" i="1"/>
  <c r="S384" i="1"/>
  <c r="R384" i="1"/>
  <c r="Q384" i="1"/>
  <c r="P384" i="1"/>
  <c r="O384" i="1"/>
  <c r="N384" i="1"/>
  <c r="M384" i="1"/>
  <c r="L384" i="1"/>
  <c r="K384" i="1"/>
  <c r="J384" i="1"/>
  <c r="I384" i="1"/>
  <c r="H384" i="1"/>
  <c r="G384" i="1"/>
  <c r="V383" i="1"/>
  <c r="U383" i="1"/>
  <c r="T383" i="1"/>
  <c r="S383" i="1"/>
  <c r="R383" i="1"/>
  <c r="Q383" i="1"/>
  <c r="P383" i="1"/>
  <c r="O383" i="1"/>
  <c r="N383" i="1"/>
  <c r="M383" i="1"/>
  <c r="L383" i="1"/>
  <c r="K383" i="1"/>
  <c r="J383" i="1"/>
  <c r="I383" i="1"/>
  <c r="H383" i="1"/>
  <c r="G383" i="1"/>
  <c r="V382" i="1"/>
  <c r="U382" i="1"/>
  <c r="T382" i="1"/>
  <c r="S382" i="1"/>
  <c r="R382" i="1"/>
  <c r="Q382" i="1"/>
  <c r="P382" i="1"/>
  <c r="O382" i="1"/>
  <c r="N382" i="1"/>
  <c r="M382" i="1"/>
  <c r="L382" i="1"/>
  <c r="K382" i="1"/>
  <c r="J382" i="1"/>
  <c r="I382" i="1"/>
  <c r="H382" i="1"/>
  <c r="G382" i="1"/>
  <c r="V381" i="1"/>
  <c r="U381" i="1"/>
  <c r="T381" i="1"/>
  <c r="S381" i="1"/>
  <c r="R381" i="1"/>
  <c r="Q381" i="1"/>
  <c r="P381" i="1"/>
  <c r="O381" i="1"/>
  <c r="N381" i="1"/>
  <c r="M381" i="1"/>
  <c r="L381" i="1"/>
  <c r="K381" i="1"/>
  <c r="J381" i="1"/>
  <c r="I381" i="1"/>
  <c r="H381" i="1"/>
  <c r="G381" i="1"/>
  <c r="V376" i="1"/>
  <c r="U376" i="1"/>
  <c r="T376" i="1"/>
  <c r="S376" i="1"/>
  <c r="R376" i="1"/>
  <c r="Q376" i="1"/>
  <c r="P376" i="1"/>
  <c r="O376" i="1"/>
  <c r="N376" i="1"/>
  <c r="M376" i="1"/>
  <c r="L376" i="1"/>
  <c r="K376" i="1"/>
  <c r="J376" i="1"/>
  <c r="I376" i="1"/>
  <c r="H376" i="1"/>
  <c r="G376" i="1"/>
  <c r="V375" i="1"/>
  <c r="U375" i="1"/>
  <c r="T375" i="1"/>
  <c r="T374" i="1" s="1"/>
  <c r="T373" i="1" s="1"/>
  <c r="T347" i="1" s="1"/>
  <c r="S375" i="1"/>
  <c r="R375" i="1"/>
  <c r="Q375" i="1"/>
  <c r="P375" i="1"/>
  <c r="O375" i="1"/>
  <c r="N375" i="1"/>
  <c r="M375" i="1"/>
  <c r="L375" i="1"/>
  <c r="K375" i="1"/>
  <c r="J375" i="1"/>
  <c r="I375" i="1"/>
  <c r="H375" i="1"/>
  <c r="G375" i="1"/>
  <c r="V374" i="1"/>
  <c r="U374" i="1"/>
  <c r="S374" i="1"/>
  <c r="R374" i="1"/>
  <c r="Q374" i="1"/>
  <c r="P374" i="1"/>
  <c r="O374" i="1"/>
  <c r="N374" i="1"/>
  <c r="M374" i="1"/>
  <c r="L374" i="1"/>
  <c r="L373" i="1" s="1"/>
  <c r="L347" i="1" s="1"/>
  <c r="K374" i="1"/>
  <c r="J374" i="1"/>
  <c r="I374" i="1"/>
  <c r="H374" i="1"/>
  <c r="G374" i="1"/>
  <c r="V373" i="1"/>
  <c r="U373" i="1"/>
  <c r="S373" i="1"/>
  <c r="R373" i="1"/>
  <c r="Q373" i="1"/>
  <c r="P373" i="1"/>
  <c r="O373" i="1"/>
  <c r="N373" i="1"/>
  <c r="M373" i="1"/>
  <c r="K373" i="1"/>
  <c r="J373" i="1"/>
  <c r="I373" i="1"/>
  <c r="H373" i="1"/>
  <c r="G373" i="1"/>
  <c r="V365" i="1"/>
  <c r="U365" i="1"/>
  <c r="T365" i="1"/>
  <c r="S365" i="1"/>
  <c r="R365" i="1"/>
  <c r="Q365" i="1"/>
  <c r="P365" i="1"/>
  <c r="O365" i="1"/>
  <c r="N365" i="1"/>
  <c r="M365" i="1"/>
  <c r="L365" i="1"/>
  <c r="K365" i="1"/>
  <c r="J365" i="1"/>
  <c r="I365" i="1"/>
  <c r="H365" i="1"/>
  <c r="G365" i="1"/>
  <c r="V364" i="1"/>
  <c r="U364" i="1"/>
  <c r="T364" i="1"/>
  <c r="S364" i="1"/>
  <c r="R364" i="1"/>
  <c r="Q364" i="1"/>
  <c r="P364" i="1"/>
  <c r="O364" i="1"/>
  <c r="N364" i="1"/>
  <c r="M364" i="1"/>
  <c r="L364" i="1"/>
  <c r="K364" i="1"/>
  <c r="J364" i="1"/>
  <c r="I364" i="1"/>
  <c r="H364" i="1"/>
  <c r="G364" i="1"/>
  <c r="V363" i="1"/>
  <c r="U363" i="1"/>
  <c r="T363" i="1"/>
  <c r="S363" i="1"/>
  <c r="R363" i="1"/>
  <c r="Q363" i="1"/>
  <c r="P363" i="1"/>
  <c r="O363" i="1"/>
  <c r="N363" i="1"/>
  <c r="M363" i="1"/>
  <c r="L363" i="1"/>
  <c r="K363" i="1"/>
  <c r="J363" i="1"/>
  <c r="I363" i="1"/>
  <c r="H363" i="1"/>
  <c r="G363" i="1"/>
  <c r="V362" i="1"/>
  <c r="U362" i="1"/>
  <c r="T362" i="1"/>
  <c r="S362" i="1"/>
  <c r="R362" i="1"/>
  <c r="Q362" i="1"/>
  <c r="P362" i="1"/>
  <c r="O362" i="1"/>
  <c r="N362" i="1"/>
  <c r="M362" i="1"/>
  <c r="L362" i="1"/>
  <c r="K362" i="1"/>
  <c r="J362" i="1"/>
  <c r="I362" i="1"/>
  <c r="H362" i="1"/>
  <c r="G362" i="1"/>
  <c r="V357" i="1"/>
  <c r="U357" i="1"/>
  <c r="T357" i="1"/>
  <c r="S357" i="1"/>
  <c r="R357" i="1"/>
  <c r="Q357" i="1"/>
  <c r="P357" i="1"/>
  <c r="O357" i="1"/>
  <c r="N357" i="1"/>
  <c r="M357" i="1"/>
  <c r="L357" i="1"/>
  <c r="K357" i="1"/>
  <c r="J357" i="1"/>
  <c r="I357" i="1"/>
  <c r="H357" i="1"/>
  <c r="G357" i="1"/>
  <c r="V356" i="1"/>
  <c r="U356" i="1"/>
  <c r="T356" i="1"/>
  <c r="S356" i="1"/>
  <c r="R356" i="1"/>
  <c r="Q356" i="1"/>
  <c r="P356" i="1"/>
  <c r="O356" i="1"/>
  <c r="N356" i="1"/>
  <c r="M356" i="1"/>
  <c r="L356" i="1"/>
  <c r="K356" i="1"/>
  <c r="J356" i="1"/>
  <c r="I356" i="1"/>
  <c r="H356" i="1"/>
  <c r="G356" i="1"/>
  <c r="V355" i="1"/>
  <c r="U355" i="1"/>
  <c r="T355" i="1"/>
  <c r="S355" i="1"/>
  <c r="R355" i="1"/>
  <c r="Q355" i="1"/>
  <c r="P355" i="1"/>
  <c r="O355" i="1"/>
  <c r="N355" i="1"/>
  <c r="M355" i="1"/>
  <c r="L355" i="1"/>
  <c r="K355" i="1"/>
  <c r="J355" i="1"/>
  <c r="I355" i="1"/>
  <c r="H355" i="1"/>
  <c r="G355" i="1"/>
  <c r="V354" i="1"/>
  <c r="U354" i="1"/>
  <c r="T354" i="1"/>
  <c r="S354" i="1"/>
  <c r="R354" i="1"/>
  <c r="Q354" i="1"/>
  <c r="P354" i="1"/>
  <c r="O354" i="1"/>
  <c r="N354" i="1"/>
  <c r="M354" i="1"/>
  <c r="L354" i="1"/>
  <c r="K354" i="1"/>
  <c r="J354" i="1"/>
  <c r="I354" i="1"/>
  <c r="H354" i="1"/>
  <c r="G354" i="1"/>
  <c r="V351" i="1"/>
  <c r="U351" i="1"/>
  <c r="T351" i="1"/>
  <c r="S351" i="1"/>
  <c r="R351" i="1"/>
  <c r="Q351" i="1"/>
  <c r="P351" i="1"/>
  <c r="O351" i="1"/>
  <c r="N351" i="1"/>
  <c r="M351" i="1"/>
  <c r="L351" i="1"/>
  <c r="K351" i="1"/>
  <c r="J351" i="1"/>
  <c r="I351" i="1"/>
  <c r="H351" i="1"/>
  <c r="G351" i="1"/>
  <c r="V350" i="1"/>
  <c r="U350" i="1"/>
  <c r="T350" i="1"/>
  <c r="S350" i="1"/>
  <c r="R350" i="1"/>
  <c r="Q350" i="1"/>
  <c r="P350" i="1"/>
  <c r="O350" i="1"/>
  <c r="N350" i="1"/>
  <c r="M350" i="1"/>
  <c r="L350" i="1"/>
  <c r="K350" i="1"/>
  <c r="J350" i="1"/>
  <c r="I350" i="1"/>
  <c r="H350" i="1"/>
  <c r="G350" i="1"/>
  <c r="V349" i="1"/>
  <c r="U349" i="1"/>
  <c r="T349" i="1"/>
  <c r="S349" i="1"/>
  <c r="R349" i="1"/>
  <c r="Q349" i="1"/>
  <c r="P349" i="1"/>
  <c r="O349" i="1"/>
  <c r="N349" i="1"/>
  <c r="M349" i="1"/>
  <c r="L349" i="1"/>
  <c r="K349" i="1"/>
  <c r="J349" i="1"/>
  <c r="I349" i="1"/>
  <c r="H349" i="1"/>
  <c r="G349" i="1"/>
  <c r="V348" i="1"/>
  <c r="U348" i="1"/>
  <c r="T348" i="1"/>
  <c r="S348" i="1"/>
  <c r="R348" i="1"/>
  <c r="Q348" i="1"/>
  <c r="P348" i="1"/>
  <c r="O348" i="1"/>
  <c r="N348" i="1"/>
  <c r="M348" i="1"/>
  <c r="L348" i="1"/>
  <c r="K348" i="1"/>
  <c r="J348" i="1"/>
  <c r="I348" i="1"/>
  <c r="H348" i="1"/>
  <c r="G348" i="1"/>
  <c r="V347" i="1"/>
  <c r="U347" i="1"/>
  <c r="S347" i="1"/>
  <c r="R347" i="1"/>
  <c r="Q347" i="1"/>
  <c r="P347" i="1"/>
  <c r="O347" i="1"/>
  <c r="N347" i="1"/>
  <c r="M347" i="1"/>
  <c r="K347" i="1"/>
  <c r="J347" i="1"/>
  <c r="I347" i="1"/>
  <c r="H347" i="1"/>
  <c r="G347" i="1"/>
  <c r="V344" i="1"/>
  <c r="U344" i="1"/>
  <c r="T344" i="1"/>
  <c r="S344" i="1"/>
  <c r="R344" i="1"/>
  <c r="Q344" i="1"/>
  <c r="P344" i="1"/>
  <c r="O344" i="1"/>
  <c r="N344" i="1"/>
  <c r="M344" i="1"/>
  <c r="L344" i="1"/>
  <c r="K344" i="1"/>
  <c r="J344" i="1"/>
  <c r="I344" i="1"/>
  <c r="H344" i="1"/>
  <c r="G344" i="1"/>
  <c r="V343" i="1"/>
  <c r="U343" i="1"/>
  <c r="T343" i="1"/>
  <c r="S343" i="1"/>
  <c r="R343" i="1"/>
  <c r="Q343" i="1"/>
  <c r="P343" i="1"/>
  <c r="O343" i="1"/>
  <c r="N343" i="1"/>
  <c r="M343" i="1"/>
  <c r="L343" i="1"/>
  <c r="K343" i="1"/>
  <c r="J343" i="1"/>
  <c r="I343" i="1"/>
  <c r="H343" i="1"/>
  <c r="G343" i="1"/>
  <c r="V342" i="1"/>
  <c r="U342" i="1"/>
  <c r="T342" i="1"/>
  <c r="S342" i="1"/>
  <c r="R342" i="1"/>
  <c r="Q342" i="1"/>
  <c r="P342" i="1"/>
  <c r="O342" i="1"/>
  <c r="N342" i="1"/>
  <c r="M342" i="1"/>
  <c r="L342" i="1"/>
  <c r="L341" i="1" s="1"/>
  <c r="L340" i="1" s="1"/>
  <c r="K342" i="1"/>
  <c r="J342" i="1"/>
  <c r="I342" i="1"/>
  <c r="H342" i="1"/>
  <c r="G342" i="1"/>
  <c r="V341" i="1"/>
  <c r="U341" i="1"/>
  <c r="T341" i="1"/>
  <c r="S341" i="1"/>
  <c r="R341" i="1"/>
  <c r="Q341" i="1"/>
  <c r="P341" i="1"/>
  <c r="O341" i="1"/>
  <c r="N341" i="1"/>
  <c r="M341" i="1"/>
  <c r="K341" i="1"/>
  <c r="J341" i="1"/>
  <c r="I341" i="1"/>
  <c r="H341" i="1"/>
  <c r="G341" i="1"/>
  <c r="V340" i="1"/>
  <c r="U340" i="1"/>
  <c r="T340" i="1"/>
  <c r="S340" i="1"/>
  <c r="R340" i="1"/>
  <c r="Q340" i="1"/>
  <c r="P340" i="1"/>
  <c r="O340" i="1"/>
  <c r="N340" i="1"/>
  <c r="M340" i="1"/>
  <c r="K340" i="1"/>
  <c r="J340" i="1"/>
  <c r="I340" i="1"/>
  <c r="H340" i="1"/>
  <c r="G340" i="1"/>
  <c r="I338" i="1"/>
  <c r="V337" i="1"/>
  <c r="U337" i="1"/>
  <c r="U336" i="1" s="1"/>
  <c r="U335" i="1" s="1"/>
  <c r="U334" i="1" s="1"/>
  <c r="U333" i="1" s="1"/>
  <c r="T337" i="1"/>
  <c r="S337" i="1"/>
  <c r="R337" i="1"/>
  <c r="Q337" i="1"/>
  <c r="P337" i="1"/>
  <c r="O337" i="1"/>
  <c r="N337" i="1"/>
  <c r="M337" i="1"/>
  <c r="L337" i="1"/>
  <c r="K337" i="1"/>
  <c r="J337" i="1"/>
  <c r="I337" i="1"/>
  <c r="H337" i="1"/>
  <c r="G337" i="1"/>
  <c r="V336" i="1"/>
  <c r="T336" i="1"/>
  <c r="S336" i="1"/>
  <c r="R336" i="1"/>
  <c r="Q336" i="1"/>
  <c r="P336" i="1"/>
  <c r="O336" i="1"/>
  <c r="N336" i="1"/>
  <c r="M336" i="1"/>
  <c r="L336" i="1"/>
  <c r="K336" i="1"/>
  <c r="J336" i="1"/>
  <c r="I336" i="1"/>
  <c r="H336" i="1"/>
  <c r="G336" i="1"/>
  <c r="V335" i="1"/>
  <c r="T335" i="1"/>
  <c r="S335" i="1"/>
  <c r="R335" i="1"/>
  <c r="Q335" i="1"/>
  <c r="P335" i="1"/>
  <c r="O335" i="1"/>
  <c r="N335" i="1"/>
  <c r="M335" i="1"/>
  <c r="L335" i="1"/>
  <c r="K335" i="1"/>
  <c r="J335" i="1"/>
  <c r="I335" i="1"/>
  <c r="H335" i="1"/>
  <c r="G335" i="1"/>
  <c r="V334" i="1"/>
  <c r="T334" i="1"/>
  <c r="S334" i="1"/>
  <c r="R334" i="1"/>
  <c r="Q334" i="1"/>
  <c r="P334" i="1"/>
  <c r="O334" i="1"/>
  <c r="N334" i="1"/>
  <c r="M334" i="1"/>
  <c r="L334" i="1"/>
  <c r="K334" i="1"/>
  <c r="J334" i="1"/>
  <c r="I334" i="1"/>
  <c r="H334" i="1"/>
  <c r="G334" i="1"/>
  <c r="V333" i="1"/>
  <c r="T333" i="1"/>
  <c r="S333" i="1"/>
  <c r="R333" i="1"/>
  <c r="Q333" i="1"/>
  <c r="P333" i="1"/>
  <c r="O333" i="1"/>
  <c r="N333" i="1"/>
  <c r="M333" i="1"/>
  <c r="L333" i="1"/>
  <c r="K333" i="1"/>
  <c r="J333" i="1"/>
  <c r="I333" i="1"/>
  <c r="H333" i="1"/>
  <c r="G333" i="1"/>
  <c r="V329" i="1"/>
  <c r="U329" i="1"/>
  <c r="T329" i="1"/>
  <c r="S329" i="1"/>
  <c r="R329" i="1"/>
  <c r="Q329" i="1"/>
  <c r="P329" i="1"/>
  <c r="O329" i="1"/>
  <c r="N329" i="1"/>
  <c r="M329" i="1"/>
  <c r="L329" i="1"/>
  <c r="K329" i="1"/>
  <c r="J329" i="1"/>
  <c r="I329" i="1"/>
  <c r="H329" i="1"/>
  <c r="G329" i="1"/>
  <c r="V328" i="1"/>
  <c r="U328" i="1"/>
  <c r="T328" i="1"/>
  <c r="S328" i="1"/>
  <c r="R328" i="1"/>
  <c r="Q328" i="1"/>
  <c r="P328" i="1"/>
  <c r="O328" i="1"/>
  <c r="N328" i="1"/>
  <c r="M328" i="1"/>
  <c r="M327" i="1" s="1"/>
  <c r="M326" i="1" s="1"/>
  <c r="L328" i="1"/>
  <c r="K328" i="1"/>
  <c r="J328" i="1"/>
  <c r="I328" i="1"/>
  <c r="H328" i="1"/>
  <c r="G328" i="1"/>
  <c r="V327" i="1"/>
  <c r="U327" i="1"/>
  <c r="T327" i="1"/>
  <c r="S327" i="1"/>
  <c r="R327" i="1"/>
  <c r="Q327" i="1"/>
  <c r="P327" i="1"/>
  <c r="O327" i="1"/>
  <c r="N327" i="1"/>
  <c r="L327" i="1"/>
  <c r="K327" i="1"/>
  <c r="J327" i="1"/>
  <c r="I327" i="1"/>
  <c r="H327" i="1"/>
  <c r="G327" i="1"/>
  <c r="V326" i="1"/>
  <c r="U326" i="1"/>
  <c r="T326" i="1"/>
  <c r="S326" i="1"/>
  <c r="R326" i="1"/>
  <c r="Q326" i="1"/>
  <c r="P326" i="1"/>
  <c r="O326" i="1"/>
  <c r="N326" i="1"/>
  <c r="L326" i="1"/>
  <c r="K326" i="1"/>
  <c r="J326" i="1"/>
  <c r="I326" i="1"/>
  <c r="H326" i="1"/>
  <c r="G326" i="1"/>
  <c r="V323" i="1"/>
  <c r="U323" i="1"/>
  <c r="U322" i="1" s="1"/>
  <c r="U317" i="1" s="1"/>
  <c r="U316" i="1" s="1"/>
  <c r="U315" i="1" s="1"/>
  <c r="T323" i="1"/>
  <c r="S323" i="1"/>
  <c r="R323" i="1"/>
  <c r="Q323" i="1"/>
  <c r="P323" i="1"/>
  <c r="O323" i="1"/>
  <c r="N323" i="1"/>
  <c r="M323" i="1"/>
  <c r="L323" i="1"/>
  <c r="K323" i="1"/>
  <c r="J323" i="1"/>
  <c r="I323" i="1"/>
  <c r="H323" i="1"/>
  <c r="G323" i="1"/>
  <c r="V322" i="1"/>
  <c r="T322" i="1"/>
  <c r="S322" i="1"/>
  <c r="R322" i="1"/>
  <c r="Q322" i="1"/>
  <c r="P322" i="1"/>
  <c r="O322" i="1"/>
  <c r="N322" i="1"/>
  <c r="M322" i="1"/>
  <c r="L322" i="1"/>
  <c r="K322" i="1"/>
  <c r="J322" i="1"/>
  <c r="I322" i="1"/>
  <c r="H322" i="1"/>
  <c r="G322" i="1"/>
  <c r="V319" i="1"/>
  <c r="U319" i="1"/>
  <c r="T319" i="1"/>
  <c r="S319" i="1"/>
  <c r="R319" i="1"/>
  <c r="Q319" i="1"/>
  <c r="P319" i="1"/>
  <c r="O319" i="1"/>
  <c r="N319" i="1"/>
  <c r="M319" i="1"/>
  <c r="L319" i="1"/>
  <c r="K319" i="1"/>
  <c r="J319" i="1"/>
  <c r="I319" i="1"/>
  <c r="H319" i="1"/>
  <c r="G319" i="1"/>
  <c r="V318" i="1"/>
  <c r="U318" i="1"/>
  <c r="T318" i="1"/>
  <c r="S318" i="1"/>
  <c r="R318" i="1"/>
  <c r="Q318" i="1"/>
  <c r="P318" i="1"/>
  <c r="O318" i="1"/>
  <c r="N318" i="1"/>
  <c r="M318" i="1"/>
  <c r="L318" i="1"/>
  <c r="K318" i="1"/>
  <c r="J318" i="1"/>
  <c r="I318" i="1"/>
  <c r="H318" i="1"/>
  <c r="G318" i="1"/>
  <c r="V317" i="1"/>
  <c r="T317" i="1"/>
  <c r="S317" i="1"/>
  <c r="R317" i="1"/>
  <c r="Q317" i="1"/>
  <c r="P317" i="1"/>
  <c r="O317" i="1"/>
  <c r="N317" i="1"/>
  <c r="M317" i="1"/>
  <c r="L317" i="1"/>
  <c r="K317" i="1"/>
  <c r="J317" i="1"/>
  <c r="I317" i="1"/>
  <c r="H317" i="1"/>
  <c r="G317" i="1"/>
  <c r="V316" i="1"/>
  <c r="T316" i="1"/>
  <c r="S316" i="1"/>
  <c r="R316" i="1"/>
  <c r="Q316" i="1"/>
  <c r="P316" i="1"/>
  <c r="O316" i="1"/>
  <c r="N316" i="1"/>
  <c r="M316" i="1"/>
  <c r="L316" i="1"/>
  <c r="K316" i="1"/>
  <c r="J316" i="1"/>
  <c r="I316" i="1"/>
  <c r="H316" i="1"/>
  <c r="G316" i="1"/>
  <c r="V315" i="1"/>
  <c r="T315" i="1"/>
  <c r="S315" i="1"/>
  <c r="R315" i="1"/>
  <c r="Q315" i="1"/>
  <c r="P315" i="1"/>
  <c r="O315" i="1"/>
  <c r="N315" i="1"/>
  <c r="L315" i="1"/>
  <c r="K315" i="1"/>
  <c r="J315" i="1"/>
  <c r="I315" i="1"/>
  <c r="H315" i="1"/>
  <c r="G315" i="1"/>
  <c r="V312" i="1"/>
  <c r="S312" i="1"/>
  <c r="R312" i="1"/>
  <c r="O312" i="1"/>
  <c r="N312" i="1"/>
  <c r="K312" i="1"/>
  <c r="J312" i="1"/>
  <c r="G312" i="1"/>
  <c r="V311" i="1"/>
  <c r="S311" i="1"/>
  <c r="S307" i="1" s="1"/>
  <c r="S306" i="1" s="1"/>
  <c r="S305" i="1" s="1"/>
  <c r="R311" i="1"/>
  <c r="R307" i="1" s="1"/>
  <c r="R306" i="1" s="1"/>
  <c r="R305" i="1" s="1"/>
  <c r="O311" i="1"/>
  <c r="O307" i="1" s="1"/>
  <c r="O306" i="1" s="1"/>
  <c r="O305" i="1" s="1"/>
  <c r="N311" i="1"/>
  <c r="K311" i="1"/>
  <c r="J311" i="1"/>
  <c r="J307" i="1" s="1"/>
  <c r="J306" i="1" s="1"/>
  <c r="J305" i="1" s="1"/>
  <c r="G311" i="1"/>
  <c r="V309" i="1"/>
  <c r="U309" i="1"/>
  <c r="T309" i="1"/>
  <c r="S309" i="1"/>
  <c r="R309" i="1"/>
  <c r="Q309" i="1"/>
  <c r="P309" i="1"/>
  <c r="O309" i="1"/>
  <c r="N309" i="1"/>
  <c r="M309" i="1"/>
  <c r="L309" i="1"/>
  <c r="K309" i="1"/>
  <c r="J309" i="1"/>
  <c r="I309" i="1"/>
  <c r="H309" i="1"/>
  <c r="G309" i="1"/>
  <c r="V308" i="1"/>
  <c r="U308" i="1"/>
  <c r="T308" i="1"/>
  <c r="S308" i="1"/>
  <c r="R308" i="1"/>
  <c r="Q308" i="1"/>
  <c r="P308" i="1"/>
  <c r="O308" i="1"/>
  <c r="N308" i="1"/>
  <c r="M308" i="1"/>
  <c r="L308" i="1"/>
  <c r="K308" i="1"/>
  <c r="J308" i="1"/>
  <c r="I308" i="1"/>
  <c r="H308" i="1"/>
  <c r="G308" i="1"/>
  <c r="V307" i="1"/>
  <c r="U307" i="1"/>
  <c r="U306" i="1" s="1"/>
  <c r="U305" i="1" s="1"/>
  <c r="T307" i="1"/>
  <c r="Q307" i="1"/>
  <c r="P307" i="1"/>
  <c r="N307" i="1"/>
  <c r="M307" i="1"/>
  <c r="M306" i="1" s="1"/>
  <c r="M305" i="1" s="1"/>
  <c r="L307" i="1"/>
  <c r="K307" i="1"/>
  <c r="I307" i="1"/>
  <c r="H307" i="1"/>
  <c r="G307" i="1"/>
  <c r="V306" i="1"/>
  <c r="T306" i="1"/>
  <c r="Q306" i="1"/>
  <c r="P306" i="1"/>
  <c r="N306" i="1"/>
  <c r="L306" i="1"/>
  <c r="K306" i="1"/>
  <c r="I306" i="1"/>
  <c r="H306" i="1"/>
  <c r="G306" i="1"/>
  <c r="V305" i="1"/>
  <c r="T305" i="1"/>
  <c r="Q305" i="1"/>
  <c r="P305" i="1"/>
  <c r="N305" i="1"/>
  <c r="L305" i="1"/>
  <c r="K305" i="1"/>
  <c r="I305" i="1"/>
  <c r="H305" i="1"/>
  <c r="G305" i="1"/>
  <c r="V303" i="1"/>
  <c r="V302" i="1" s="1"/>
  <c r="V301" i="1" s="1"/>
  <c r="S303" i="1"/>
  <c r="S302" i="1" s="1"/>
  <c r="S301" i="1" s="1"/>
  <c r="U302" i="1"/>
  <c r="T302" i="1"/>
  <c r="R302" i="1"/>
  <c r="Q302" i="1"/>
  <c r="P302" i="1"/>
  <c r="O302" i="1"/>
  <c r="N302" i="1"/>
  <c r="M302" i="1"/>
  <c r="L302" i="1"/>
  <c r="K302" i="1"/>
  <c r="J302" i="1"/>
  <c r="I302" i="1"/>
  <c r="H302" i="1"/>
  <c r="G302" i="1"/>
  <c r="U301" i="1"/>
  <c r="T301" i="1"/>
  <c r="R301" i="1"/>
  <c r="Q301" i="1"/>
  <c r="P301" i="1"/>
  <c r="O301" i="1"/>
  <c r="N301" i="1"/>
  <c r="M301" i="1"/>
  <c r="L301" i="1"/>
  <c r="K301" i="1"/>
  <c r="J301" i="1"/>
  <c r="I301" i="1"/>
  <c r="H301" i="1"/>
  <c r="G301" i="1"/>
  <c r="R300" i="1"/>
  <c r="O300" i="1"/>
  <c r="O298" i="1" s="1"/>
  <c r="N300" i="1"/>
  <c r="K300" i="1"/>
  <c r="V298" i="1"/>
  <c r="V295" i="1" s="1"/>
  <c r="V291" i="1" s="1"/>
  <c r="V290" i="1" s="1"/>
  <c r="U298" i="1"/>
  <c r="T298" i="1"/>
  <c r="T295" i="1" s="1"/>
  <c r="T291" i="1" s="1"/>
  <c r="T290" i="1" s="1"/>
  <c r="S298" i="1"/>
  <c r="S295" i="1" s="1"/>
  <c r="S291" i="1" s="1"/>
  <c r="S290" i="1" s="1"/>
  <c r="R298" i="1"/>
  <c r="Q298" i="1"/>
  <c r="Q295" i="1" s="1"/>
  <c r="Q291" i="1" s="1"/>
  <c r="Q290" i="1" s="1"/>
  <c r="P298" i="1"/>
  <c r="N298" i="1"/>
  <c r="M298" i="1"/>
  <c r="L298" i="1"/>
  <c r="L295" i="1" s="1"/>
  <c r="L291" i="1" s="1"/>
  <c r="L290" i="1" s="1"/>
  <c r="K298" i="1"/>
  <c r="J298" i="1"/>
  <c r="I298" i="1"/>
  <c r="I295" i="1" s="1"/>
  <c r="I291" i="1" s="1"/>
  <c r="I290" i="1" s="1"/>
  <c r="H298" i="1"/>
  <c r="G298" i="1"/>
  <c r="R297" i="1"/>
  <c r="O297" i="1"/>
  <c r="N297" i="1"/>
  <c r="N296" i="1" s="1"/>
  <c r="N295" i="1" s="1"/>
  <c r="N291" i="1" s="1"/>
  <c r="N290" i="1" s="1"/>
  <c r="K297" i="1"/>
  <c r="K296" i="1" s="1"/>
  <c r="K295" i="1" s="1"/>
  <c r="K291" i="1" s="1"/>
  <c r="K290" i="1" s="1"/>
  <c r="V296" i="1"/>
  <c r="U296" i="1"/>
  <c r="T296" i="1"/>
  <c r="S296" i="1"/>
  <c r="R296" i="1"/>
  <c r="Q296" i="1"/>
  <c r="P296" i="1"/>
  <c r="O296" i="1"/>
  <c r="O295" i="1" s="1"/>
  <c r="M296" i="1"/>
  <c r="L296" i="1"/>
  <c r="J296" i="1"/>
  <c r="I296" i="1"/>
  <c r="H296" i="1"/>
  <c r="G296" i="1"/>
  <c r="U295" i="1"/>
  <c r="R295" i="1"/>
  <c r="P295" i="1"/>
  <c r="M295" i="1"/>
  <c r="J295" i="1"/>
  <c r="H295" i="1"/>
  <c r="G295" i="1"/>
  <c r="V293" i="1"/>
  <c r="U293" i="1"/>
  <c r="T293" i="1"/>
  <c r="S293" i="1"/>
  <c r="R293" i="1"/>
  <c r="Q293" i="1"/>
  <c r="P293" i="1"/>
  <c r="O293" i="1"/>
  <c r="N293" i="1"/>
  <c r="M293" i="1"/>
  <c r="L293" i="1"/>
  <c r="K293" i="1"/>
  <c r="J293" i="1"/>
  <c r="I293" i="1"/>
  <c r="H293" i="1"/>
  <c r="G293" i="1"/>
  <c r="V292" i="1"/>
  <c r="U292" i="1"/>
  <c r="T292" i="1"/>
  <c r="S292" i="1"/>
  <c r="R292" i="1"/>
  <c r="Q292" i="1"/>
  <c r="P292" i="1"/>
  <c r="O292" i="1"/>
  <c r="O291" i="1" s="1"/>
  <c r="O290" i="1" s="1"/>
  <c r="N292" i="1"/>
  <c r="M292" i="1"/>
  <c r="L292" i="1"/>
  <c r="K292" i="1"/>
  <c r="J292" i="1"/>
  <c r="I292" i="1"/>
  <c r="H292" i="1"/>
  <c r="G292" i="1"/>
  <c r="U291" i="1"/>
  <c r="R291" i="1"/>
  <c r="P291" i="1"/>
  <c r="M291" i="1"/>
  <c r="J291" i="1"/>
  <c r="H291" i="1"/>
  <c r="G291" i="1"/>
  <c r="G290" i="1" s="1"/>
  <c r="U290" i="1"/>
  <c r="R290" i="1"/>
  <c r="P290" i="1"/>
  <c r="M290" i="1"/>
  <c r="J290" i="1"/>
  <c r="H290" i="1"/>
  <c r="V289" i="1"/>
  <c r="S289" i="1"/>
  <c r="V288" i="1"/>
  <c r="S288" i="1"/>
  <c r="V287" i="1"/>
  <c r="S287" i="1"/>
  <c r="V286" i="1"/>
  <c r="U286" i="1"/>
  <c r="T286" i="1"/>
  <c r="S286" i="1"/>
  <c r="R286" i="1"/>
  <c r="Q286" i="1"/>
  <c r="P286" i="1"/>
  <c r="O286" i="1"/>
  <c r="N286" i="1"/>
  <c r="M286" i="1"/>
  <c r="L286" i="1"/>
  <c r="K286" i="1"/>
  <c r="J286" i="1"/>
  <c r="I286" i="1"/>
  <c r="H286" i="1"/>
  <c r="G286" i="1"/>
  <c r="V284" i="1"/>
  <c r="U284" i="1"/>
  <c r="U283" i="1" s="1"/>
  <c r="T284" i="1"/>
  <c r="S284" i="1"/>
  <c r="R284" i="1"/>
  <c r="Q284" i="1"/>
  <c r="P284" i="1"/>
  <c r="O284" i="1"/>
  <c r="N284" i="1"/>
  <c r="M284" i="1"/>
  <c r="M283" i="1" s="1"/>
  <c r="M274" i="1" s="1"/>
  <c r="M273" i="1" s="1"/>
  <c r="L284" i="1"/>
  <c r="K284" i="1"/>
  <c r="J284" i="1"/>
  <c r="I284" i="1"/>
  <c r="H284" i="1"/>
  <c r="G284" i="1"/>
  <c r="V283" i="1"/>
  <c r="T283" i="1"/>
  <c r="S283" i="1"/>
  <c r="R283" i="1"/>
  <c r="Q283" i="1"/>
  <c r="P283" i="1"/>
  <c r="O283" i="1"/>
  <c r="N283" i="1"/>
  <c r="L283" i="1"/>
  <c r="K283" i="1"/>
  <c r="J283" i="1"/>
  <c r="I283" i="1"/>
  <c r="H283" i="1"/>
  <c r="G283" i="1"/>
  <c r="V279" i="1"/>
  <c r="U279" i="1"/>
  <c r="U278" i="1" s="1"/>
  <c r="T279" i="1"/>
  <c r="S279" i="1"/>
  <c r="R279" i="1"/>
  <c r="Q279" i="1"/>
  <c r="P279" i="1"/>
  <c r="O279" i="1"/>
  <c r="N279" i="1"/>
  <c r="M279" i="1"/>
  <c r="L279" i="1"/>
  <c r="K279" i="1"/>
  <c r="J279" i="1"/>
  <c r="I279" i="1"/>
  <c r="H279" i="1"/>
  <c r="G279" i="1"/>
  <c r="V278" i="1"/>
  <c r="T278" i="1"/>
  <c r="S278" i="1"/>
  <c r="R278" i="1"/>
  <c r="Q278" i="1"/>
  <c r="P278" i="1"/>
  <c r="O278" i="1"/>
  <c r="N278" i="1"/>
  <c r="M278" i="1"/>
  <c r="L278" i="1"/>
  <c r="K278" i="1"/>
  <c r="J278" i="1"/>
  <c r="I278" i="1"/>
  <c r="H278" i="1"/>
  <c r="G278" i="1"/>
  <c r="V276" i="1"/>
  <c r="U276" i="1"/>
  <c r="U275" i="1" s="1"/>
  <c r="U274" i="1" s="1"/>
  <c r="U273" i="1" s="1"/>
  <c r="T276" i="1"/>
  <c r="S276" i="1"/>
  <c r="R276" i="1"/>
  <c r="Q276" i="1"/>
  <c r="P276" i="1"/>
  <c r="O276" i="1"/>
  <c r="N276" i="1"/>
  <c r="M276" i="1"/>
  <c r="L276" i="1"/>
  <c r="K276" i="1"/>
  <c r="J276" i="1"/>
  <c r="I276" i="1"/>
  <c r="H276" i="1"/>
  <c r="G276" i="1"/>
  <c r="V275" i="1"/>
  <c r="T275" i="1"/>
  <c r="S275" i="1"/>
  <c r="R275" i="1"/>
  <c r="Q275" i="1"/>
  <c r="P275" i="1"/>
  <c r="O275" i="1"/>
  <c r="N275" i="1"/>
  <c r="M275" i="1"/>
  <c r="L275" i="1"/>
  <c r="K275" i="1"/>
  <c r="J275" i="1"/>
  <c r="I275" i="1"/>
  <c r="H275" i="1"/>
  <c r="G275" i="1"/>
  <c r="V274" i="1"/>
  <c r="T274" i="1"/>
  <c r="S274" i="1"/>
  <c r="R274" i="1"/>
  <c r="Q274" i="1"/>
  <c r="P274" i="1"/>
  <c r="O274" i="1"/>
  <c r="N274" i="1"/>
  <c r="L274" i="1"/>
  <c r="K274" i="1"/>
  <c r="J274" i="1"/>
  <c r="I274" i="1"/>
  <c r="H274" i="1"/>
  <c r="G274" i="1"/>
  <c r="V273" i="1"/>
  <c r="T273" i="1"/>
  <c r="S273" i="1"/>
  <c r="R273" i="1"/>
  <c r="Q273" i="1"/>
  <c r="P273" i="1"/>
  <c r="O273" i="1"/>
  <c r="N273" i="1"/>
  <c r="L273" i="1"/>
  <c r="K273" i="1"/>
  <c r="J273" i="1"/>
  <c r="I273" i="1"/>
  <c r="H273" i="1"/>
  <c r="G273" i="1"/>
  <c r="V268" i="1"/>
  <c r="V267" i="1" s="1"/>
  <c r="V266" i="1" s="1"/>
  <c r="V256" i="1" s="1"/>
  <c r="V255" i="1" s="1"/>
  <c r="S268" i="1"/>
  <c r="S267" i="1" s="1"/>
  <c r="S266" i="1" s="1"/>
  <c r="S256" i="1" s="1"/>
  <c r="S255" i="1" s="1"/>
  <c r="U267" i="1"/>
  <c r="T267" i="1"/>
  <c r="R267" i="1"/>
  <c r="Q267" i="1"/>
  <c r="P267" i="1"/>
  <c r="O267" i="1"/>
  <c r="O266" i="1" s="1"/>
  <c r="O256" i="1" s="1"/>
  <c r="O255" i="1" s="1"/>
  <c r="N267" i="1"/>
  <c r="M267" i="1"/>
  <c r="L267" i="1"/>
  <c r="K267" i="1"/>
  <c r="J267" i="1"/>
  <c r="I267" i="1"/>
  <c r="H267" i="1"/>
  <c r="G267" i="1"/>
  <c r="G266" i="1" s="1"/>
  <c r="G256" i="1" s="1"/>
  <c r="G255" i="1" s="1"/>
  <c r="U266" i="1"/>
  <c r="T266" i="1"/>
  <c r="R266" i="1"/>
  <c r="Q266" i="1"/>
  <c r="P266" i="1"/>
  <c r="N266" i="1"/>
  <c r="M266" i="1"/>
  <c r="L266" i="1"/>
  <c r="K266" i="1"/>
  <c r="J266" i="1"/>
  <c r="I266" i="1"/>
  <c r="H266" i="1"/>
  <c r="V258" i="1"/>
  <c r="U258" i="1"/>
  <c r="T258" i="1"/>
  <c r="S258" i="1"/>
  <c r="R258" i="1"/>
  <c r="Q258" i="1"/>
  <c r="P258" i="1"/>
  <c r="O258" i="1"/>
  <c r="N258" i="1"/>
  <c r="M258" i="1"/>
  <c r="L258" i="1"/>
  <c r="K258" i="1"/>
  <c r="J258" i="1"/>
  <c r="I258" i="1"/>
  <c r="H258" i="1"/>
  <c r="G258" i="1"/>
  <c r="V257" i="1"/>
  <c r="U257" i="1"/>
  <c r="T257" i="1"/>
  <c r="S257" i="1"/>
  <c r="R257" i="1"/>
  <c r="Q257" i="1"/>
  <c r="P257" i="1"/>
  <c r="O257" i="1"/>
  <c r="N257" i="1"/>
  <c r="M257" i="1"/>
  <c r="L257" i="1"/>
  <c r="K257" i="1"/>
  <c r="J257" i="1"/>
  <c r="I257" i="1"/>
  <c r="H257" i="1"/>
  <c r="G257" i="1"/>
  <c r="U256" i="1"/>
  <c r="T256" i="1"/>
  <c r="R256" i="1"/>
  <c r="Q256" i="1"/>
  <c r="P256" i="1"/>
  <c r="N256" i="1"/>
  <c r="M256" i="1"/>
  <c r="L256" i="1"/>
  <c r="K256" i="1"/>
  <c r="J256" i="1"/>
  <c r="I256" i="1"/>
  <c r="H256" i="1"/>
  <c r="U255" i="1"/>
  <c r="T255" i="1"/>
  <c r="R255" i="1"/>
  <c r="Q255" i="1"/>
  <c r="P255" i="1"/>
  <c r="N255" i="1"/>
  <c r="M255" i="1"/>
  <c r="L255" i="1"/>
  <c r="K255" i="1"/>
  <c r="J255" i="1"/>
  <c r="I255" i="1"/>
  <c r="H255" i="1"/>
  <c r="V246" i="1"/>
  <c r="V245" i="1" s="1"/>
  <c r="V244" i="1" s="1"/>
  <c r="V237" i="1" s="1"/>
  <c r="V236" i="1" s="1"/>
  <c r="S246" i="1"/>
  <c r="S245" i="1" s="1"/>
  <c r="S244" i="1" s="1"/>
  <c r="S237" i="1" s="1"/>
  <c r="S236" i="1" s="1"/>
  <c r="U245" i="1"/>
  <c r="T245" i="1"/>
  <c r="R245" i="1"/>
  <c r="Q245" i="1"/>
  <c r="Q244" i="1" s="1"/>
  <c r="Q237" i="1" s="1"/>
  <c r="Q236" i="1" s="1"/>
  <c r="P245" i="1"/>
  <c r="O245" i="1"/>
  <c r="N245" i="1"/>
  <c r="M245" i="1"/>
  <c r="L245" i="1"/>
  <c r="K245" i="1"/>
  <c r="J245" i="1"/>
  <c r="I245" i="1"/>
  <c r="I244" i="1" s="1"/>
  <c r="I237" i="1" s="1"/>
  <c r="I236" i="1" s="1"/>
  <c r="H245" i="1"/>
  <c r="G245" i="1"/>
  <c r="U244" i="1"/>
  <c r="T244" i="1"/>
  <c r="R244" i="1"/>
  <c r="P244" i="1"/>
  <c r="O244" i="1"/>
  <c r="N244" i="1"/>
  <c r="M244" i="1"/>
  <c r="L244" i="1"/>
  <c r="K244" i="1"/>
  <c r="J244" i="1"/>
  <c r="H244" i="1"/>
  <c r="G244" i="1"/>
  <c r="V239" i="1"/>
  <c r="U239" i="1"/>
  <c r="T239" i="1"/>
  <c r="S239" i="1"/>
  <c r="R239" i="1"/>
  <c r="Q239" i="1"/>
  <c r="P239" i="1"/>
  <c r="O239" i="1"/>
  <c r="N239" i="1"/>
  <c r="M239" i="1"/>
  <c r="L239" i="1"/>
  <c r="K239" i="1"/>
  <c r="J239" i="1"/>
  <c r="I239" i="1"/>
  <c r="H239" i="1"/>
  <c r="G239" i="1"/>
  <c r="V238" i="1"/>
  <c r="U238" i="1"/>
  <c r="T238" i="1"/>
  <c r="S238" i="1"/>
  <c r="R238" i="1"/>
  <c r="Q238" i="1"/>
  <c r="P238" i="1"/>
  <c r="O238" i="1"/>
  <c r="N238" i="1"/>
  <c r="M238" i="1"/>
  <c r="L238" i="1"/>
  <c r="K238" i="1"/>
  <c r="J238" i="1"/>
  <c r="I238" i="1"/>
  <c r="H238" i="1"/>
  <c r="G238" i="1"/>
  <c r="U237" i="1"/>
  <c r="T237" i="1"/>
  <c r="R237" i="1"/>
  <c r="P237" i="1"/>
  <c r="O237" i="1"/>
  <c r="N237" i="1"/>
  <c r="M237" i="1"/>
  <c r="L237" i="1"/>
  <c r="K237" i="1"/>
  <c r="J237" i="1"/>
  <c r="H237" i="1"/>
  <c r="G237" i="1"/>
  <c r="U236" i="1"/>
  <c r="T236" i="1"/>
  <c r="R236" i="1"/>
  <c r="P236" i="1"/>
  <c r="O236" i="1"/>
  <c r="N236" i="1"/>
  <c r="M236" i="1"/>
  <c r="L236" i="1"/>
  <c r="K236" i="1"/>
  <c r="J236" i="1"/>
  <c r="H236" i="1"/>
  <c r="G236" i="1"/>
  <c r="V229" i="1"/>
  <c r="S229" i="1"/>
  <c r="V228" i="1"/>
  <c r="U228" i="1"/>
  <c r="T228" i="1"/>
  <c r="S228" i="1"/>
  <c r="S227" i="1" s="1"/>
  <c r="S220" i="1" s="1"/>
  <c r="S219" i="1" s="1"/>
  <c r="R228" i="1"/>
  <c r="Q228" i="1"/>
  <c r="P228" i="1"/>
  <c r="O228" i="1"/>
  <c r="N228" i="1"/>
  <c r="M228" i="1"/>
  <c r="L228" i="1"/>
  <c r="K228" i="1"/>
  <c r="K227" i="1" s="1"/>
  <c r="J228" i="1"/>
  <c r="I228" i="1"/>
  <c r="H228" i="1"/>
  <c r="G228" i="1"/>
  <c r="V227" i="1"/>
  <c r="U227" i="1"/>
  <c r="T227" i="1"/>
  <c r="R227" i="1"/>
  <c r="Q227" i="1"/>
  <c r="P227" i="1"/>
  <c r="O227" i="1"/>
  <c r="N227" i="1"/>
  <c r="M227" i="1"/>
  <c r="L227" i="1"/>
  <c r="J227" i="1"/>
  <c r="I227" i="1"/>
  <c r="H227" i="1"/>
  <c r="G227" i="1"/>
  <c r="V222" i="1"/>
  <c r="U222" i="1"/>
  <c r="T222" i="1"/>
  <c r="S222" i="1"/>
  <c r="R222" i="1"/>
  <c r="Q222" i="1"/>
  <c r="P222" i="1"/>
  <c r="O222" i="1"/>
  <c r="N222" i="1"/>
  <c r="M222" i="1"/>
  <c r="L222" i="1"/>
  <c r="K222" i="1"/>
  <c r="K221" i="1" s="1"/>
  <c r="K220" i="1" s="1"/>
  <c r="K219" i="1" s="1"/>
  <c r="J222" i="1"/>
  <c r="I222" i="1"/>
  <c r="H222" i="1"/>
  <c r="G222" i="1"/>
  <c r="V221" i="1"/>
  <c r="U221" i="1"/>
  <c r="T221" i="1"/>
  <c r="S221" i="1"/>
  <c r="R221" i="1"/>
  <c r="Q221" i="1"/>
  <c r="P221" i="1"/>
  <c r="O221" i="1"/>
  <c r="N221" i="1"/>
  <c r="M221" i="1"/>
  <c r="L221" i="1"/>
  <c r="J221" i="1"/>
  <c r="I221" i="1"/>
  <c r="H221" i="1"/>
  <c r="G221" i="1"/>
  <c r="V220" i="1"/>
  <c r="U220" i="1"/>
  <c r="T220" i="1"/>
  <c r="R220" i="1"/>
  <c r="Q220" i="1"/>
  <c r="P220" i="1"/>
  <c r="O220" i="1"/>
  <c r="N220" i="1"/>
  <c r="M220" i="1"/>
  <c r="L220" i="1"/>
  <c r="J220" i="1"/>
  <c r="I220" i="1"/>
  <c r="H220" i="1"/>
  <c r="G220" i="1"/>
  <c r="V219" i="1"/>
  <c r="U219" i="1"/>
  <c r="T219" i="1"/>
  <c r="R219" i="1"/>
  <c r="Q219" i="1"/>
  <c r="P219" i="1"/>
  <c r="O219" i="1"/>
  <c r="N219" i="1"/>
  <c r="M219" i="1"/>
  <c r="L219" i="1"/>
  <c r="J219" i="1"/>
  <c r="I219" i="1"/>
  <c r="H219" i="1"/>
  <c r="G219" i="1"/>
  <c r="V215" i="1"/>
  <c r="S215" i="1"/>
  <c r="V214" i="1"/>
  <c r="U214" i="1"/>
  <c r="U213" i="1" s="1"/>
  <c r="U196" i="1" s="1"/>
  <c r="U195" i="1" s="1"/>
  <c r="T214" i="1"/>
  <c r="S214" i="1"/>
  <c r="R214" i="1"/>
  <c r="Q214" i="1"/>
  <c r="P214" i="1"/>
  <c r="O214" i="1"/>
  <c r="N214" i="1"/>
  <c r="M214" i="1"/>
  <c r="M213" i="1" s="1"/>
  <c r="M196" i="1" s="1"/>
  <c r="M195" i="1" s="1"/>
  <c r="L214" i="1"/>
  <c r="K214" i="1"/>
  <c r="J214" i="1"/>
  <c r="I214" i="1"/>
  <c r="H214" i="1"/>
  <c r="G214" i="1"/>
  <c r="V213" i="1"/>
  <c r="V196" i="1" s="1"/>
  <c r="V195" i="1" s="1"/>
  <c r="T213" i="1"/>
  <c r="S213" i="1"/>
  <c r="S196" i="1" s="1"/>
  <c r="S195" i="1" s="1"/>
  <c r="R213" i="1"/>
  <c r="Q213" i="1"/>
  <c r="P213" i="1"/>
  <c r="O213" i="1"/>
  <c r="N213" i="1"/>
  <c r="N196" i="1" s="1"/>
  <c r="N195" i="1" s="1"/>
  <c r="L213" i="1"/>
  <c r="K213" i="1"/>
  <c r="K196" i="1" s="1"/>
  <c r="K195" i="1" s="1"/>
  <c r="J213" i="1"/>
  <c r="I213" i="1"/>
  <c r="H213" i="1"/>
  <c r="G213" i="1"/>
  <c r="J204" i="1"/>
  <c r="J201" i="1"/>
  <c r="J198" i="1" s="1"/>
  <c r="J197" i="1" s="1"/>
  <c r="J196" i="1" s="1"/>
  <c r="J195" i="1" s="1"/>
  <c r="V198" i="1"/>
  <c r="U198" i="1"/>
  <c r="T198" i="1"/>
  <c r="S198" i="1"/>
  <c r="R198" i="1"/>
  <c r="Q198" i="1"/>
  <c r="P198" i="1"/>
  <c r="O198" i="1"/>
  <c r="O197" i="1" s="1"/>
  <c r="O196" i="1" s="1"/>
  <c r="O195" i="1" s="1"/>
  <c r="N198" i="1"/>
  <c r="M198" i="1"/>
  <c r="L198" i="1"/>
  <c r="K198" i="1"/>
  <c r="I198" i="1"/>
  <c r="H198" i="1"/>
  <c r="G198" i="1"/>
  <c r="V197" i="1"/>
  <c r="U197" i="1"/>
  <c r="T197" i="1"/>
  <c r="S197" i="1"/>
  <c r="R197" i="1"/>
  <c r="Q197" i="1"/>
  <c r="P197" i="1"/>
  <c r="N197" i="1"/>
  <c r="M197" i="1"/>
  <c r="L197" i="1"/>
  <c r="K197" i="1"/>
  <c r="I197" i="1"/>
  <c r="H197" i="1"/>
  <c r="G197" i="1"/>
  <c r="G196" i="1" s="1"/>
  <c r="G195" i="1" s="1"/>
  <c r="T196" i="1"/>
  <c r="R196" i="1"/>
  <c r="Q196" i="1"/>
  <c r="P196" i="1"/>
  <c r="L196" i="1"/>
  <c r="I196" i="1"/>
  <c r="H196" i="1"/>
  <c r="T195" i="1"/>
  <c r="R195" i="1"/>
  <c r="Q195" i="1"/>
  <c r="P195" i="1"/>
  <c r="L195" i="1"/>
  <c r="I195" i="1"/>
  <c r="H195" i="1"/>
  <c r="V189" i="1"/>
  <c r="V188" i="1" s="1"/>
  <c r="V187" i="1" s="1"/>
  <c r="V178" i="1" s="1"/>
  <c r="V177" i="1" s="1"/>
  <c r="S189" i="1"/>
  <c r="S188" i="1" s="1"/>
  <c r="S187" i="1" s="1"/>
  <c r="S178" i="1" s="1"/>
  <c r="S177" i="1" s="1"/>
  <c r="U188" i="1"/>
  <c r="T188" i="1"/>
  <c r="R188" i="1"/>
  <c r="Q188" i="1"/>
  <c r="Q187" i="1" s="1"/>
  <c r="Q178" i="1" s="1"/>
  <c r="Q177" i="1" s="1"/>
  <c r="P188" i="1"/>
  <c r="O188" i="1"/>
  <c r="N188" i="1"/>
  <c r="M188" i="1"/>
  <c r="L188" i="1"/>
  <c r="K188" i="1"/>
  <c r="J188" i="1"/>
  <c r="I188" i="1"/>
  <c r="I187" i="1" s="1"/>
  <c r="I178" i="1" s="1"/>
  <c r="I177" i="1" s="1"/>
  <c r="H188" i="1"/>
  <c r="G188" i="1"/>
  <c r="U187" i="1"/>
  <c r="T187" i="1"/>
  <c r="R187" i="1"/>
  <c r="P187" i="1"/>
  <c r="O187" i="1"/>
  <c r="N187" i="1"/>
  <c r="M187" i="1"/>
  <c r="L187" i="1"/>
  <c r="K187" i="1"/>
  <c r="J187" i="1"/>
  <c r="H187" i="1"/>
  <c r="G187" i="1"/>
  <c r="V185" i="1"/>
  <c r="U185" i="1"/>
  <c r="T185" i="1"/>
  <c r="S185" i="1"/>
  <c r="R185" i="1"/>
  <c r="Q185" i="1"/>
  <c r="P185" i="1"/>
  <c r="O185" i="1"/>
  <c r="N185" i="1"/>
  <c r="M185" i="1"/>
  <c r="L185" i="1"/>
  <c r="K185" i="1"/>
  <c r="J185" i="1"/>
  <c r="I185" i="1"/>
  <c r="H185" i="1"/>
  <c r="G185" i="1"/>
  <c r="V184" i="1"/>
  <c r="U184" i="1"/>
  <c r="T184" i="1"/>
  <c r="S184" i="1"/>
  <c r="R184" i="1"/>
  <c r="Q184" i="1"/>
  <c r="P184" i="1"/>
  <c r="O184" i="1"/>
  <c r="N184" i="1"/>
  <c r="M184" i="1"/>
  <c r="L184" i="1"/>
  <c r="K184" i="1"/>
  <c r="J184" i="1"/>
  <c r="I184" i="1"/>
  <c r="H184" i="1"/>
  <c r="G184" i="1"/>
  <c r="V180" i="1"/>
  <c r="U180" i="1"/>
  <c r="T180" i="1"/>
  <c r="S180" i="1"/>
  <c r="R180" i="1"/>
  <c r="Q180" i="1"/>
  <c r="P180" i="1"/>
  <c r="O180" i="1"/>
  <c r="N180" i="1"/>
  <c r="M180" i="1"/>
  <c r="L180" i="1"/>
  <c r="K180" i="1"/>
  <c r="J180" i="1"/>
  <c r="I180" i="1"/>
  <c r="H180" i="1"/>
  <c r="G180" i="1"/>
  <c r="V179" i="1"/>
  <c r="U179" i="1"/>
  <c r="T179" i="1"/>
  <c r="S179" i="1"/>
  <c r="R179" i="1"/>
  <c r="Q179" i="1"/>
  <c r="P179" i="1"/>
  <c r="O179" i="1"/>
  <c r="N179" i="1"/>
  <c r="M179" i="1"/>
  <c r="L179" i="1"/>
  <c r="K179" i="1"/>
  <c r="J179" i="1"/>
  <c r="I179" i="1"/>
  <c r="H179" i="1"/>
  <c r="G179" i="1"/>
  <c r="U178" i="1"/>
  <c r="T178" i="1"/>
  <c r="R178" i="1"/>
  <c r="P178" i="1"/>
  <c r="O178" i="1"/>
  <c r="N178" i="1"/>
  <c r="M178" i="1"/>
  <c r="L178" i="1"/>
  <c r="K178" i="1"/>
  <c r="J178" i="1"/>
  <c r="H178" i="1"/>
  <c r="G178" i="1"/>
  <c r="U177" i="1"/>
  <c r="T177" i="1"/>
  <c r="R177" i="1"/>
  <c r="P177" i="1"/>
  <c r="O177" i="1"/>
  <c r="N177" i="1"/>
  <c r="M177" i="1"/>
  <c r="L177" i="1"/>
  <c r="K177" i="1"/>
  <c r="J177" i="1"/>
  <c r="H177" i="1"/>
  <c r="G177" i="1"/>
  <c r="V171" i="1"/>
  <c r="S171" i="1"/>
  <c r="V170" i="1"/>
  <c r="U170" i="1"/>
  <c r="T170" i="1"/>
  <c r="S170" i="1"/>
  <c r="R170" i="1"/>
  <c r="Q170" i="1"/>
  <c r="P170" i="1"/>
  <c r="O170" i="1"/>
  <c r="N170" i="1"/>
  <c r="M170" i="1"/>
  <c r="L170" i="1"/>
  <c r="K170" i="1"/>
  <c r="K169" i="1" s="1"/>
  <c r="J170" i="1"/>
  <c r="I170" i="1"/>
  <c r="H170" i="1"/>
  <c r="G170" i="1"/>
  <c r="V169" i="1"/>
  <c r="U169" i="1"/>
  <c r="T169" i="1"/>
  <c r="S169" i="1"/>
  <c r="R169" i="1"/>
  <c r="Q169" i="1"/>
  <c r="P169" i="1"/>
  <c r="O169" i="1"/>
  <c r="N169" i="1"/>
  <c r="M169" i="1"/>
  <c r="L169" i="1"/>
  <c r="J169" i="1"/>
  <c r="I169" i="1"/>
  <c r="H169" i="1"/>
  <c r="G169" i="1"/>
  <c r="V167" i="1"/>
  <c r="U167" i="1"/>
  <c r="T167" i="1"/>
  <c r="S167" i="1"/>
  <c r="R167" i="1"/>
  <c r="Q167" i="1"/>
  <c r="P167" i="1"/>
  <c r="O167" i="1"/>
  <c r="N167" i="1"/>
  <c r="M167" i="1"/>
  <c r="L167" i="1"/>
  <c r="K167" i="1"/>
  <c r="J167" i="1"/>
  <c r="I167" i="1"/>
  <c r="H167" i="1"/>
  <c r="G167" i="1"/>
  <c r="V166" i="1"/>
  <c r="U166" i="1"/>
  <c r="T166" i="1"/>
  <c r="S166" i="1"/>
  <c r="S165" i="1" s="1"/>
  <c r="S164" i="1" s="1"/>
  <c r="R166" i="1"/>
  <c r="Q166" i="1"/>
  <c r="P166" i="1"/>
  <c r="O166" i="1"/>
  <c r="N166" i="1"/>
  <c r="M166" i="1"/>
  <c r="L166" i="1"/>
  <c r="K166" i="1"/>
  <c r="K165" i="1" s="1"/>
  <c r="K164" i="1" s="1"/>
  <c r="J166" i="1"/>
  <c r="I166" i="1"/>
  <c r="H166" i="1"/>
  <c r="G166" i="1"/>
  <c r="V165" i="1"/>
  <c r="U165" i="1"/>
  <c r="T165" i="1"/>
  <c r="R165" i="1"/>
  <c r="Q165" i="1"/>
  <c r="P165" i="1"/>
  <c r="O165" i="1"/>
  <c r="N165" i="1"/>
  <c r="M165" i="1"/>
  <c r="L165" i="1"/>
  <c r="J165" i="1"/>
  <c r="I165" i="1"/>
  <c r="H165" i="1"/>
  <c r="G165" i="1"/>
  <c r="V164" i="1"/>
  <c r="U164" i="1"/>
  <c r="T164" i="1"/>
  <c r="R164" i="1"/>
  <c r="Q164" i="1"/>
  <c r="P164" i="1"/>
  <c r="O164" i="1"/>
  <c r="N164" i="1"/>
  <c r="M164" i="1"/>
  <c r="L164" i="1"/>
  <c r="J164" i="1"/>
  <c r="I164" i="1"/>
  <c r="H164" i="1"/>
  <c r="G164" i="1"/>
  <c r="V162" i="1"/>
  <c r="S162" i="1"/>
  <c r="V158" i="1"/>
  <c r="U158" i="1"/>
  <c r="U157" i="1" s="1"/>
  <c r="U146" i="1" s="1"/>
  <c r="U145" i="1" s="1"/>
  <c r="T158" i="1"/>
  <c r="S158" i="1"/>
  <c r="R158" i="1"/>
  <c r="Q158" i="1"/>
  <c r="P158" i="1"/>
  <c r="O158" i="1"/>
  <c r="N158" i="1"/>
  <c r="M158" i="1"/>
  <c r="L158" i="1"/>
  <c r="K158" i="1"/>
  <c r="J158" i="1"/>
  <c r="I158" i="1"/>
  <c r="H158" i="1"/>
  <c r="G158" i="1"/>
  <c r="V157" i="1"/>
  <c r="T157" i="1"/>
  <c r="S157" i="1"/>
  <c r="R157" i="1"/>
  <c r="Q157" i="1"/>
  <c r="P157" i="1"/>
  <c r="O157" i="1"/>
  <c r="N157" i="1"/>
  <c r="M157" i="1"/>
  <c r="L157" i="1"/>
  <c r="K157" i="1"/>
  <c r="J157" i="1"/>
  <c r="I157" i="1"/>
  <c r="H157" i="1"/>
  <c r="G157" i="1"/>
  <c r="V151" i="1"/>
  <c r="U151" i="1"/>
  <c r="T151" i="1"/>
  <c r="S151" i="1"/>
  <c r="R151" i="1"/>
  <c r="Q151" i="1"/>
  <c r="P151" i="1"/>
  <c r="O151" i="1"/>
  <c r="N151" i="1"/>
  <c r="M151" i="1"/>
  <c r="L151" i="1"/>
  <c r="K151" i="1"/>
  <c r="J151" i="1"/>
  <c r="I151" i="1"/>
  <c r="H151" i="1"/>
  <c r="G151" i="1"/>
  <c r="V150" i="1"/>
  <c r="U150" i="1"/>
  <c r="T150" i="1"/>
  <c r="S150" i="1"/>
  <c r="R150" i="1"/>
  <c r="Q150" i="1"/>
  <c r="P150" i="1"/>
  <c r="O150" i="1"/>
  <c r="N150" i="1"/>
  <c r="M150" i="1"/>
  <c r="L150" i="1"/>
  <c r="K150" i="1"/>
  <c r="J150" i="1"/>
  <c r="I150" i="1"/>
  <c r="H150" i="1"/>
  <c r="G150" i="1"/>
  <c r="V148" i="1"/>
  <c r="U148" i="1"/>
  <c r="T148" i="1"/>
  <c r="S148" i="1"/>
  <c r="R148" i="1"/>
  <c r="Q148" i="1"/>
  <c r="P148" i="1"/>
  <c r="O148" i="1"/>
  <c r="N148" i="1"/>
  <c r="M148" i="1"/>
  <c r="M147" i="1" s="1"/>
  <c r="M146" i="1" s="1"/>
  <c r="M145" i="1" s="1"/>
  <c r="L148" i="1"/>
  <c r="K148" i="1"/>
  <c r="J148" i="1"/>
  <c r="I148" i="1"/>
  <c r="H148" i="1"/>
  <c r="G148" i="1"/>
  <c r="V147" i="1"/>
  <c r="U147" i="1"/>
  <c r="T147" i="1"/>
  <c r="S147" i="1"/>
  <c r="R147" i="1"/>
  <c r="Q147" i="1"/>
  <c r="P147" i="1"/>
  <c r="O147" i="1"/>
  <c r="N147" i="1"/>
  <c r="L147" i="1"/>
  <c r="K147" i="1"/>
  <c r="J147" i="1"/>
  <c r="I147" i="1"/>
  <c r="H147" i="1"/>
  <c r="G147" i="1"/>
  <c r="V146" i="1"/>
  <c r="T146" i="1"/>
  <c r="S146" i="1"/>
  <c r="R146" i="1"/>
  <c r="Q146" i="1"/>
  <c r="P146" i="1"/>
  <c r="O146" i="1"/>
  <c r="N146" i="1"/>
  <c r="L146" i="1"/>
  <c r="K146" i="1"/>
  <c r="J146" i="1"/>
  <c r="I146" i="1"/>
  <c r="H146" i="1"/>
  <c r="G146" i="1"/>
  <c r="V145" i="1"/>
  <c r="T145" i="1"/>
  <c r="S145" i="1"/>
  <c r="R145" i="1"/>
  <c r="Q145" i="1"/>
  <c r="P145" i="1"/>
  <c r="O145" i="1"/>
  <c r="N145" i="1"/>
  <c r="L145" i="1"/>
  <c r="K145" i="1"/>
  <c r="J145" i="1"/>
  <c r="I145" i="1"/>
  <c r="H145" i="1"/>
  <c r="G145" i="1"/>
  <c r="V138" i="1"/>
  <c r="V137" i="1" s="1"/>
  <c r="V136" i="1" s="1"/>
  <c r="V125" i="1" s="1"/>
  <c r="V124" i="1" s="1"/>
  <c r="S138" i="1"/>
  <c r="S137" i="1" s="1"/>
  <c r="S136" i="1" s="1"/>
  <c r="S125" i="1" s="1"/>
  <c r="S124" i="1" s="1"/>
  <c r="U137" i="1"/>
  <c r="T137" i="1"/>
  <c r="R137" i="1"/>
  <c r="Q137" i="1"/>
  <c r="P137" i="1"/>
  <c r="O137" i="1"/>
  <c r="O136" i="1" s="1"/>
  <c r="N137" i="1"/>
  <c r="M137" i="1"/>
  <c r="L137" i="1"/>
  <c r="K137" i="1"/>
  <c r="J137" i="1"/>
  <c r="I137" i="1"/>
  <c r="H137" i="1"/>
  <c r="G137" i="1"/>
  <c r="G136" i="1" s="1"/>
  <c r="U136" i="1"/>
  <c r="T136" i="1"/>
  <c r="R136" i="1"/>
  <c r="Q136" i="1"/>
  <c r="P136" i="1"/>
  <c r="N136" i="1"/>
  <c r="M136" i="1"/>
  <c r="L136" i="1"/>
  <c r="K136" i="1"/>
  <c r="J136" i="1"/>
  <c r="I136" i="1"/>
  <c r="H136" i="1"/>
  <c r="V130" i="1"/>
  <c r="U130" i="1"/>
  <c r="T130" i="1"/>
  <c r="S130" i="1"/>
  <c r="R130" i="1"/>
  <c r="Q130" i="1"/>
  <c r="P130" i="1"/>
  <c r="O130" i="1"/>
  <c r="N130" i="1"/>
  <c r="M130" i="1"/>
  <c r="L130" i="1"/>
  <c r="K130" i="1"/>
  <c r="J130" i="1"/>
  <c r="I130" i="1"/>
  <c r="H130" i="1"/>
  <c r="G130" i="1"/>
  <c r="V129" i="1"/>
  <c r="U129" i="1"/>
  <c r="T129" i="1"/>
  <c r="S129" i="1"/>
  <c r="R129" i="1"/>
  <c r="Q129" i="1"/>
  <c r="P129" i="1"/>
  <c r="O129" i="1"/>
  <c r="N129" i="1"/>
  <c r="M129" i="1"/>
  <c r="L129" i="1"/>
  <c r="K129" i="1"/>
  <c r="J129" i="1"/>
  <c r="I129" i="1"/>
  <c r="H129" i="1"/>
  <c r="G129" i="1"/>
  <c r="V127" i="1"/>
  <c r="U127" i="1"/>
  <c r="T127" i="1"/>
  <c r="S127" i="1"/>
  <c r="R127" i="1"/>
  <c r="Q127" i="1"/>
  <c r="P127" i="1"/>
  <c r="O127" i="1"/>
  <c r="N127" i="1"/>
  <c r="M127" i="1"/>
  <c r="L127" i="1"/>
  <c r="K127" i="1"/>
  <c r="J127" i="1"/>
  <c r="I127" i="1"/>
  <c r="H127" i="1"/>
  <c r="G127" i="1"/>
  <c r="V126" i="1"/>
  <c r="U126" i="1"/>
  <c r="T126" i="1"/>
  <c r="S126" i="1"/>
  <c r="R126" i="1"/>
  <c r="Q126" i="1"/>
  <c r="P126" i="1"/>
  <c r="O126" i="1"/>
  <c r="N126" i="1"/>
  <c r="M126" i="1"/>
  <c r="L126" i="1"/>
  <c r="K126" i="1"/>
  <c r="J126" i="1"/>
  <c r="I126" i="1"/>
  <c r="H126" i="1"/>
  <c r="G126" i="1"/>
  <c r="U125" i="1"/>
  <c r="T125" i="1"/>
  <c r="R125" i="1"/>
  <c r="Q125" i="1"/>
  <c r="P125" i="1"/>
  <c r="N125" i="1"/>
  <c r="M125" i="1"/>
  <c r="L125" i="1"/>
  <c r="K125" i="1"/>
  <c r="J125" i="1"/>
  <c r="I125" i="1"/>
  <c r="H125" i="1"/>
  <c r="U124" i="1"/>
  <c r="T124" i="1"/>
  <c r="R124" i="1"/>
  <c r="Q124" i="1"/>
  <c r="P124" i="1"/>
  <c r="N124" i="1"/>
  <c r="M124" i="1"/>
  <c r="L124" i="1"/>
  <c r="K124" i="1"/>
  <c r="J124" i="1"/>
  <c r="I124" i="1"/>
  <c r="H124" i="1"/>
  <c r="V118" i="1"/>
  <c r="V116" i="1" s="1"/>
  <c r="V115" i="1" s="1"/>
  <c r="V101" i="1" s="1"/>
  <c r="V100" i="1" s="1"/>
  <c r="S118" i="1"/>
  <c r="S116" i="1" s="1"/>
  <c r="S115" i="1" s="1"/>
  <c r="U116" i="1"/>
  <c r="T116" i="1"/>
  <c r="R116" i="1"/>
  <c r="Q116" i="1"/>
  <c r="Q115" i="1" s="1"/>
  <c r="Q101" i="1" s="1"/>
  <c r="Q100" i="1" s="1"/>
  <c r="Q56" i="1" s="1"/>
  <c r="P116" i="1"/>
  <c r="O116" i="1"/>
  <c r="N116" i="1"/>
  <c r="M116" i="1"/>
  <c r="L116" i="1"/>
  <c r="K116" i="1"/>
  <c r="J116" i="1"/>
  <c r="I116" i="1"/>
  <c r="I115" i="1" s="1"/>
  <c r="I101" i="1" s="1"/>
  <c r="I100" i="1" s="1"/>
  <c r="I56" i="1" s="1"/>
  <c r="H116" i="1"/>
  <c r="G116" i="1"/>
  <c r="U115" i="1"/>
  <c r="T115" i="1"/>
  <c r="R115" i="1"/>
  <c r="R101" i="1" s="1"/>
  <c r="R100" i="1" s="1"/>
  <c r="R56" i="1" s="1"/>
  <c r="P115" i="1"/>
  <c r="O115" i="1"/>
  <c r="N115" i="1"/>
  <c r="M115" i="1"/>
  <c r="L115" i="1"/>
  <c r="K115" i="1"/>
  <c r="J115" i="1"/>
  <c r="J101" i="1" s="1"/>
  <c r="J100" i="1" s="1"/>
  <c r="H115" i="1"/>
  <c r="G115" i="1"/>
  <c r="V114" i="1"/>
  <c r="S114" i="1"/>
  <c r="V106" i="1"/>
  <c r="U106" i="1"/>
  <c r="T106" i="1"/>
  <c r="S106" i="1"/>
  <c r="R106" i="1"/>
  <c r="Q106" i="1"/>
  <c r="P106" i="1"/>
  <c r="O106" i="1"/>
  <c r="N106" i="1"/>
  <c r="M106" i="1"/>
  <c r="L106" i="1"/>
  <c r="K106" i="1"/>
  <c r="J106" i="1"/>
  <c r="I106" i="1"/>
  <c r="H106" i="1"/>
  <c r="G106" i="1"/>
  <c r="V105" i="1"/>
  <c r="U105" i="1"/>
  <c r="T105" i="1"/>
  <c r="S105" i="1"/>
  <c r="R105" i="1"/>
  <c r="Q105" i="1"/>
  <c r="P105" i="1"/>
  <c r="O105" i="1"/>
  <c r="N105" i="1"/>
  <c r="M105" i="1"/>
  <c r="L105" i="1"/>
  <c r="K105" i="1"/>
  <c r="J105" i="1"/>
  <c r="I105" i="1"/>
  <c r="H105" i="1"/>
  <c r="G105" i="1"/>
  <c r="V103" i="1"/>
  <c r="U103" i="1"/>
  <c r="T103" i="1"/>
  <c r="S103" i="1"/>
  <c r="R103" i="1"/>
  <c r="Q103" i="1"/>
  <c r="P103" i="1"/>
  <c r="O103" i="1"/>
  <c r="N103" i="1"/>
  <c r="M103" i="1"/>
  <c r="L103" i="1"/>
  <c r="K103" i="1"/>
  <c r="J103" i="1"/>
  <c r="I103" i="1"/>
  <c r="H103" i="1"/>
  <c r="G103" i="1"/>
  <c r="V102" i="1"/>
  <c r="U102" i="1"/>
  <c r="T102" i="1"/>
  <c r="S102" i="1"/>
  <c r="R102" i="1"/>
  <c r="Q102" i="1"/>
  <c r="P102" i="1"/>
  <c r="O102" i="1"/>
  <c r="N102" i="1"/>
  <c r="M102" i="1"/>
  <c r="L102" i="1"/>
  <c r="K102" i="1"/>
  <c r="K101" i="1" s="1"/>
  <c r="K100" i="1" s="1"/>
  <c r="J102" i="1"/>
  <c r="I102" i="1"/>
  <c r="H102" i="1"/>
  <c r="G102" i="1"/>
  <c r="U101" i="1"/>
  <c r="T101" i="1"/>
  <c r="S101" i="1"/>
  <c r="S100" i="1" s="1"/>
  <c r="P101" i="1"/>
  <c r="O101" i="1"/>
  <c r="N101" i="1"/>
  <c r="M101" i="1"/>
  <c r="L101" i="1"/>
  <c r="H101" i="1"/>
  <c r="G101" i="1"/>
  <c r="U100" i="1"/>
  <c r="T100" i="1"/>
  <c r="T56" i="1" s="1"/>
  <c r="P100" i="1"/>
  <c r="O100" i="1"/>
  <c r="N100" i="1"/>
  <c r="M100" i="1"/>
  <c r="L100" i="1"/>
  <c r="L56" i="1" s="1"/>
  <c r="H100" i="1"/>
  <c r="G100" i="1"/>
  <c r="V97" i="1"/>
  <c r="S97" i="1"/>
  <c r="V93" i="1"/>
  <c r="U93" i="1"/>
  <c r="T93" i="1"/>
  <c r="S93" i="1"/>
  <c r="R93" i="1"/>
  <c r="Q93" i="1"/>
  <c r="P93" i="1"/>
  <c r="O93" i="1"/>
  <c r="N93" i="1"/>
  <c r="M93" i="1"/>
  <c r="L93" i="1"/>
  <c r="K93" i="1"/>
  <c r="J93" i="1"/>
  <c r="I93" i="1"/>
  <c r="H93" i="1"/>
  <c r="G93" i="1"/>
  <c r="V92" i="1"/>
  <c r="U92" i="1"/>
  <c r="T92" i="1"/>
  <c r="S92" i="1"/>
  <c r="R92" i="1"/>
  <c r="Q92" i="1"/>
  <c r="P92" i="1"/>
  <c r="O92" i="1"/>
  <c r="N92" i="1"/>
  <c r="M92" i="1"/>
  <c r="L92" i="1"/>
  <c r="K92" i="1"/>
  <c r="J92" i="1"/>
  <c r="I92" i="1"/>
  <c r="H92" i="1"/>
  <c r="G92" i="1"/>
  <c r="V85" i="1"/>
  <c r="U85" i="1"/>
  <c r="T85" i="1"/>
  <c r="S85" i="1"/>
  <c r="R85" i="1"/>
  <c r="Q85" i="1"/>
  <c r="P85" i="1"/>
  <c r="O85" i="1"/>
  <c r="N85" i="1"/>
  <c r="M85" i="1"/>
  <c r="M84" i="1" s="1"/>
  <c r="M83" i="1" s="1"/>
  <c r="M82" i="1" s="1"/>
  <c r="L85" i="1"/>
  <c r="K85" i="1"/>
  <c r="J85" i="1"/>
  <c r="I85" i="1"/>
  <c r="H85" i="1"/>
  <c r="G85" i="1"/>
  <c r="V84" i="1"/>
  <c r="U84" i="1"/>
  <c r="T84" i="1"/>
  <c r="S84" i="1"/>
  <c r="R84" i="1"/>
  <c r="Q84" i="1"/>
  <c r="P84" i="1"/>
  <c r="O84" i="1"/>
  <c r="N84" i="1"/>
  <c r="L84" i="1"/>
  <c r="K84" i="1"/>
  <c r="J84" i="1"/>
  <c r="I84" i="1"/>
  <c r="H84" i="1"/>
  <c r="G84" i="1"/>
  <c r="V83" i="1"/>
  <c r="U83" i="1"/>
  <c r="T83" i="1"/>
  <c r="S83" i="1"/>
  <c r="R83" i="1"/>
  <c r="Q83" i="1"/>
  <c r="P83" i="1"/>
  <c r="O83" i="1"/>
  <c r="N83" i="1"/>
  <c r="L83" i="1"/>
  <c r="K83" i="1"/>
  <c r="J83" i="1"/>
  <c r="I83" i="1"/>
  <c r="H83" i="1"/>
  <c r="G83" i="1"/>
  <c r="V82" i="1"/>
  <c r="U82" i="1"/>
  <c r="T82" i="1"/>
  <c r="S82" i="1"/>
  <c r="R82" i="1"/>
  <c r="Q82" i="1"/>
  <c r="P82" i="1"/>
  <c r="O82" i="1"/>
  <c r="N82" i="1"/>
  <c r="L82" i="1"/>
  <c r="K82" i="1"/>
  <c r="J82" i="1"/>
  <c r="I82" i="1"/>
  <c r="H82" i="1"/>
  <c r="G82" i="1"/>
  <c r="V79" i="1"/>
  <c r="U79" i="1"/>
  <c r="T79" i="1"/>
  <c r="S79" i="1"/>
  <c r="R79" i="1"/>
  <c r="Q79" i="1"/>
  <c r="P79" i="1"/>
  <c r="O79" i="1"/>
  <c r="N79" i="1"/>
  <c r="M79" i="1"/>
  <c r="L79" i="1"/>
  <c r="K79" i="1"/>
  <c r="J79" i="1"/>
  <c r="I79" i="1"/>
  <c r="H79" i="1"/>
  <c r="G79" i="1"/>
  <c r="V78" i="1"/>
  <c r="U78" i="1"/>
  <c r="T78" i="1"/>
  <c r="S78" i="1"/>
  <c r="R78" i="1"/>
  <c r="Q78" i="1"/>
  <c r="P78" i="1"/>
  <c r="O78" i="1"/>
  <c r="N78" i="1"/>
  <c r="M78" i="1"/>
  <c r="L78" i="1"/>
  <c r="K78" i="1"/>
  <c r="J78" i="1"/>
  <c r="I78" i="1"/>
  <c r="H78" i="1"/>
  <c r="G78" i="1"/>
  <c r="V77" i="1"/>
  <c r="U77" i="1"/>
  <c r="T77" i="1"/>
  <c r="S77" i="1"/>
  <c r="R77" i="1"/>
  <c r="Q77" i="1"/>
  <c r="P77" i="1"/>
  <c r="O77" i="1"/>
  <c r="N77" i="1"/>
  <c r="M77" i="1"/>
  <c r="L77" i="1"/>
  <c r="K77" i="1"/>
  <c r="J77" i="1"/>
  <c r="I77" i="1"/>
  <c r="H77" i="1"/>
  <c r="G77" i="1"/>
  <c r="V76" i="1"/>
  <c r="U76" i="1"/>
  <c r="T76" i="1"/>
  <c r="S76" i="1"/>
  <c r="R76" i="1"/>
  <c r="Q76" i="1"/>
  <c r="P76" i="1"/>
  <c r="O76" i="1"/>
  <c r="N76" i="1"/>
  <c r="M76" i="1"/>
  <c r="L76" i="1"/>
  <c r="K76" i="1"/>
  <c r="J76" i="1"/>
  <c r="I76" i="1"/>
  <c r="H76" i="1"/>
  <c r="G76" i="1"/>
  <c r="V73" i="1"/>
  <c r="U73" i="1"/>
  <c r="U69" i="1" s="1"/>
  <c r="U58" i="1" s="1"/>
  <c r="U57" i="1" s="1"/>
  <c r="T73" i="1"/>
  <c r="S73" i="1"/>
  <c r="R73" i="1"/>
  <c r="Q73" i="1"/>
  <c r="P73" i="1"/>
  <c r="O73" i="1"/>
  <c r="N73" i="1"/>
  <c r="N69" i="1" s="1"/>
  <c r="N58" i="1" s="1"/>
  <c r="N57" i="1" s="1"/>
  <c r="N56" i="1" s="1"/>
  <c r="M73" i="1"/>
  <c r="M69" i="1" s="1"/>
  <c r="M58" i="1" s="1"/>
  <c r="M57" i="1" s="1"/>
  <c r="L73" i="1"/>
  <c r="K73" i="1"/>
  <c r="J73" i="1"/>
  <c r="I73" i="1"/>
  <c r="H73" i="1"/>
  <c r="G73" i="1"/>
  <c r="V71" i="1"/>
  <c r="V70" i="1" s="1"/>
  <c r="V69" i="1" s="1"/>
  <c r="V58" i="1" s="1"/>
  <c r="V57" i="1" s="1"/>
  <c r="S71" i="1"/>
  <c r="S70" i="1" s="1"/>
  <c r="S69" i="1" s="1"/>
  <c r="S58" i="1" s="1"/>
  <c r="S57" i="1" s="1"/>
  <c r="U70" i="1"/>
  <c r="T70" i="1"/>
  <c r="R70" i="1"/>
  <c r="Q70" i="1"/>
  <c r="P70" i="1"/>
  <c r="O70" i="1"/>
  <c r="O69" i="1" s="1"/>
  <c r="O58" i="1" s="1"/>
  <c r="O57" i="1" s="1"/>
  <c r="N70" i="1"/>
  <c r="M70" i="1"/>
  <c r="L70" i="1"/>
  <c r="K70" i="1"/>
  <c r="J70" i="1"/>
  <c r="I70" i="1"/>
  <c r="H70" i="1"/>
  <c r="G70" i="1"/>
  <c r="G69" i="1" s="1"/>
  <c r="T69" i="1"/>
  <c r="R69" i="1"/>
  <c r="Q69" i="1"/>
  <c r="P69" i="1"/>
  <c r="L69" i="1"/>
  <c r="K69" i="1"/>
  <c r="J69" i="1"/>
  <c r="I69" i="1"/>
  <c r="H69" i="1"/>
  <c r="V67" i="1"/>
  <c r="U67" i="1"/>
  <c r="T67" i="1"/>
  <c r="S67" i="1"/>
  <c r="R67" i="1"/>
  <c r="Q67" i="1"/>
  <c r="P67" i="1"/>
  <c r="O67" i="1"/>
  <c r="N67" i="1"/>
  <c r="M67" i="1"/>
  <c r="L67" i="1"/>
  <c r="K67" i="1"/>
  <c r="J67" i="1"/>
  <c r="I67" i="1"/>
  <c r="H67" i="1"/>
  <c r="G67" i="1"/>
  <c r="G66" i="1" s="1"/>
  <c r="V66" i="1"/>
  <c r="U66" i="1"/>
  <c r="T66" i="1"/>
  <c r="S66" i="1"/>
  <c r="R66" i="1"/>
  <c r="Q66" i="1"/>
  <c r="P66" i="1"/>
  <c r="O66" i="1"/>
  <c r="N66" i="1"/>
  <c r="M66" i="1"/>
  <c r="L66" i="1"/>
  <c r="K66" i="1"/>
  <c r="J66" i="1"/>
  <c r="I66" i="1"/>
  <c r="H66" i="1"/>
  <c r="V60" i="1"/>
  <c r="U60" i="1"/>
  <c r="T60" i="1"/>
  <c r="S60" i="1"/>
  <c r="R60" i="1"/>
  <c r="Q60" i="1"/>
  <c r="P60" i="1"/>
  <c r="O60" i="1"/>
  <c r="N60" i="1"/>
  <c r="M60" i="1"/>
  <c r="L60" i="1"/>
  <c r="K60" i="1"/>
  <c r="J60" i="1"/>
  <c r="I60" i="1"/>
  <c r="H60" i="1"/>
  <c r="G60" i="1"/>
  <c r="G59" i="1" s="1"/>
  <c r="G58" i="1" s="1"/>
  <c r="G57" i="1" s="1"/>
  <c r="V59" i="1"/>
  <c r="U59" i="1"/>
  <c r="T59" i="1"/>
  <c r="S59" i="1"/>
  <c r="R59" i="1"/>
  <c r="Q59" i="1"/>
  <c r="P59" i="1"/>
  <c r="O59" i="1"/>
  <c r="N59" i="1"/>
  <c r="M59" i="1"/>
  <c r="L59" i="1"/>
  <c r="K59" i="1"/>
  <c r="J59" i="1"/>
  <c r="I59" i="1"/>
  <c r="H59" i="1"/>
  <c r="T58" i="1"/>
  <c r="R58" i="1"/>
  <c r="Q58" i="1"/>
  <c r="P58" i="1"/>
  <c r="P57" i="1" s="1"/>
  <c r="P56" i="1" s="1"/>
  <c r="L58" i="1"/>
  <c r="K58" i="1"/>
  <c r="J58" i="1"/>
  <c r="I58" i="1"/>
  <c r="H58" i="1"/>
  <c r="T57" i="1"/>
  <c r="R57" i="1"/>
  <c r="Q57" i="1"/>
  <c r="L57" i="1"/>
  <c r="K57" i="1"/>
  <c r="J57" i="1"/>
  <c r="I57" i="1"/>
  <c r="H57" i="1"/>
  <c r="H56" i="1"/>
  <c r="V54" i="1"/>
  <c r="V53" i="1" s="1"/>
  <c r="V52" i="1" s="1"/>
  <c r="S54" i="1"/>
  <c r="S53" i="1" s="1"/>
  <c r="J53" i="1"/>
  <c r="G53" i="1"/>
  <c r="S52" i="1"/>
  <c r="S47" i="1" s="1"/>
  <c r="S46" i="1" s="1"/>
  <c r="S45" i="1" s="1"/>
  <c r="R52" i="1"/>
  <c r="O52" i="1"/>
  <c r="N52" i="1"/>
  <c r="K52" i="1"/>
  <c r="J52" i="1"/>
  <c r="J47" i="1" s="1"/>
  <c r="J46" i="1" s="1"/>
  <c r="J45" i="1" s="1"/>
  <c r="G52" i="1"/>
  <c r="V49" i="1"/>
  <c r="V48" i="1" s="1"/>
  <c r="U49" i="1"/>
  <c r="U48" i="1" s="1"/>
  <c r="U47" i="1" s="1"/>
  <c r="U46" i="1" s="1"/>
  <c r="U45" i="1" s="1"/>
  <c r="T49" i="1"/>
  <c r="S49" i="1"/>
  <c r="R49" i="1"/>
  <c r="Q49" i="1"/>
  <c r="P49" i="1"/>
  <c r="O49" i="1"/>
  <c r="N49" i="1"/>
  <c r="M49" i="1"/>
  <c r="M48" i="1" s="1"/>
  <c r="M47" i="1" s="1"/>
  <c r="M46" i="1" s="1"/>
  <c r="M45" i="1" s="1"/>
  <c r="L49" i="1"/>
  <c r="K49" i="1"/>
  <c r="J49" i="1"/>
  <c r="I49" i="1"/>
  <c r="H49" i="1"/>
  <c r="G49" i="1"/>
  <c r="T48" i="1"/>
  <c r="S48" i="1"/>
  <c r="R48" i="1"/>
  <c r="Q48" i="1"/>
  <c r="P48" i="1"/>
  <c r="O48" i="1"/>
  <c r="N48" i="1"/>
  <c r="L48" i="1"/>
  <c r="K48" i="1"/>
  <c r="J48" i="1"/>
  <c r="I48" i="1"/>
  <c r="H48" i="1"/>
  <c r="G48" i="1"/>
  <c r="T47" i="1"/>
  <c r="R47" i="1"/>
  <c r="Q47" i="1"/>
  <c r="P47" i="1"/>
  <c r="O47" i="1"/>
  <c r="N47" i="1"/>
  <c r="N46" i="1" s="1"/>
  <c r="N45" i="1" s="1"/>
  <c r="L47" i="1"/>
  <c r="K47" i="1"/>
  <c r="I47" i="1"/>
  <c r="H47" i="1"/>
  <c r="G47" i="1"/>
  <c r="T46" i="1"/>
  <c r="R46" i="1"/>
  <c r="Q46" i="1"/>
  <c r="P46" i="1"/>
  <c r="O46" i="1"/>
  <c r="L46" i="1"/>
  <c r="K46" i="1"/>
  <c r="I46" i="1"/>
  <c r="H46" i="1"/>
  <c r="G46" i="1"/>
  <c r="T45" i="1"/>
  <c r="R45" i="1"/>
  <c r="Q45" i="1"/>
  <c r="P45" i="1"/>
  <c r="O45" i="1"/>
  <c r="L45" i="1"/>
  <c r="K45" i="1"/>
  <c r="I45" i="1"/>
  <c r="H45" i="1"/>
  <c r="G45" i="1"/>
  <c r="J43" i="1"/>
  <c r="J42" i="1" s="1"/>
  <c r="J41" i="1" s="1"/>
  <c r="J40" i="1" s="1"/>
  <c r="J39" i="1" s="1"/>
  <c r="J12" i="1" s="1"/>
  <c r="V42" i="1"/>
  <c r="U42" i="1"/>
  <c r="T42" i="1"/>
  <c r="S42" i="1"/>
  <c r="R42" i="1"/>
  <c r="Q42" i="1"/>
  <c r="P42" i="1"/>
  <c r="O42" i="1"/>
  <c r="N42" i="1"/>
  <c r="M42" i="1"/>
  <c r="L42" i="1"/>
  <c r="K42" i="1"/>
  <c r="I42" i="1"/>
  <c r="H42" i="1"/>
  <c r="G42" i="1"/>
  <c r="V41" i="1"/>
  <c r="V40" i="1" s="1"/>
  <c r="V39" i="1" s="1"/>
  <c r="V12" i="1" s="1"/>
  <c r="U41" i="1"/>
  <c r="T41" i="1"/>
  <c r="S41" i="1"/>
  <c r="R41" i="1"/>
  <c r="Q41" i="1"/>
  <c r="P41" i="1"/>
  <c r="O41" i="1"/>
  <c r="O40" i="1" s="1"/>
  <c r="O39" i="1" s="1"/>
  <c r="N41" i="1"/>
  <c r="N40" i="1" s="1"/>
  <c r="N39" i="1" s="1"/>
  <c r="N12" i="1" s="1"/>
  <c r="M41" i="1"/>
  <c r="L41" i="1"/>
  <c r="K41" i="1"/>
  <c r="I41" i="1"/>
  <c r="H41" i="1"/>
  <c r="G41" i="1"/>
  <c r="U40" i="1"/>
  <c r="T40" i="1"/>
  <c r="S40" i="1"/>
  <c r="R40" i="1"/>
  <c r="Q40" i="1"/>
  <c r="P40" i="1"/>
  <c r="M40" i="1"/>
  <c r="L40" i="1"/>
  <c r="K40" i="1"/>
  <c r="I40" i="1"/>
  <c r="H40" i="1"/>
  <c r="G40" i="1"/>
  <c r="U39" i="1"/>
  <c r="T39" i="1"/>
  <c r="S39" i="1"/>
  <c r="R39" i="1"/>
  <c r="Q39" i="1"/>
  <c r="P39" i="1"/>
  <c r="M39" i="1"/>
  <c r="L39" i="1"/>
  <c r="K39" i="1"/>
  <c r="I39" i="1"/>
  <c r="H39" i="1"/>
  <c r="G39" i="1"/>
  <c r="I38" i="1"/>
  <c r="I37" i="1" s="1"/>
  <c r="I36" i="1" s="1"/>
  <c r="I35" i="1" s="1"/>
  <c r="I34" i="1" s="1"/>
  <c r="I12" i="1" s="1"/>
  <c r="V37" i="1"/>
  <c r="U37" i="1"/>
  <c r="T37" i="1"/>
  <c r="S37" i="1"/>
  <c r="R37" i="1"/>
  <c r="Q37" i="1"/>
  <c r="P37" i="1"/>
  <c r="O37" i="1"/>
  <c r="O36" i="1" s="1"/>
  <c r="O35" i="1" s="1"/>
  <c r="O34" i="1" s="1"/>
  <c r="N37" i="1"/>
  <c r="M37" i="1"/>
  <c r="L37" i="1"/>
  <c r="K37" i="1"/>
  <c r="J37" i="1"/>
  <c r="H37" i="1"/>
  <c r="G37" i="1"/>
  <c r="V36" i="1"/>
  <c r="U36" i="1"/>
  <c r="T36" i="1"/>
  <c r="S36" i="1"/>
  <c r="R36" i="1"/>
  <c r="Q36" i="1"/>
  <c r="P36" i="1"/>
  <c r="P35" i="1" s="1"/>
  <c r="P34" i="1" s="1"/>
  <c r="N36" i="1"/>
  <c r="M36" i="1"/>
  <c r="L36" i="1"/>
  <c r="K36" i="1"/>
  <c r="J36" i="1"/>
  <c r="H36" i="1"/>
  <c r="G36" i="1"/>
  <c r="V35" i="1"/>
  <c r="U35" i="1"/>
  <c r="T35" i="1"/>
  <c r="S35" i="1"/>
  <c r="R35" i="1"/>
  <c r="Q35" i="1"/>
  <c r="N35" i="1"/>
  <c r="M35" i="1"/>
  <c r="L35" i="1"/>
  <c r="K35" i="1"/>
  <c r="J35" i="1"/>
  <c r="H35" i="1"/>
  <c r="G35" i="1"/>
  <c r="V34" i="1"/>
  <c r="U34" i="1"/>
  <c r="T34" i="1"/>
  <c r="S34" i="1"/>
  <c r="R34" i="1"/>
  <c r="Q34" i="1"/>
  <c r="N34" i="1"/>
  <c r="M34" i="1"/>
  <c r="L34" i="1"/>
  <c r="K34" i="1"/>
  <c r="J34" i="1"/>
  <c r="H34" i="1"/>
  <c r="G34" i="1"/>
  <c r="V28" i="1"/>
  <c r="U28" i="1"/>
  <c r="T28" i="1"/>
  <c r="S28" i="1"/>
  <c r="R28" i="1"/>
  <c r="Q28" i="1"/>
  <c r="P28" i="1"/>
  <c r="P27" i="1" s="1"/>
  <c r="P26" i="1" s="1"/>
  <c r="P25" i="1" s="1"/>
  <c r="O28" i="1"/>
  <c r="O27" i="1" s="1"/>
  <c r="O26" i="1" s="1"/>
  <c r="O25" i="1" s="1"/>
  <c r="N28" i="1"/>
  <c r="M28" i="1"/>
  <c r="L28" i="1"/>
  <c r="K28" i="1"/>
  <c r="J28" i="1"/>
  <c r="I28" i="1"/>
  <c r="H28" i="1"/>
  <c r="G28" i="1"/>
  <c r="G27" i="1" s="1"/>
  <c r="G26" i="1" s="1"/>
  <c r="G25" i="1" s="1"/>
  <c r="V27" i="1"/>
  <c r="U27" i="1"/>
  <c r="T27" i="1"/>
  <c r="S27" i="1"/>
  <c r="R27" i="1"/>
  <c r="Q27" i="1"/>
  <c r="N27" i="1"/>
  <c r="M27" i="1"/>
  <c r="L27" i="1"/>
  <c r="K27" i="1"/>
  <c r="J27" i="1"/>
  <c r="I27" i="1"/>
  <c r="H27" i="1"/>
  <c r="H26" i="1" s="1"/>
  <c r="H25" i="1" s="1"/>
  <c r="V26" i="1"/>
  <c r="U26" i="1"/>
  <c r="T26" i="1"/>
  <c r="S26" i="1"/>
  <c r="R26" i="1"/>
  <c r="Q26" i="1"/>
  <c r="N26" i="1"/>
  <c r="M26" i="1"/>
  <c r="L26" i="1"/>
  <c r="K26" i="1"/>
  <c r="J26" i="1"/>
  <c r="I26" i="1"/>
  <c r="V25" i="1"/>
  <c r="U25" i="1"/>
  <c r="T25" i="1"/>
  <c r="S25" i="1"/>
  <c r="R25" i="1"/>
  <c r="Q25" i="1"/>
  <c r="N25" i="1"/>
  <c r="M25" i="1"/>
  <c r="L25" i="1"/>
  <c r="K25" i="1"/>
  <c r="J25" i="1"/>
  <c r="I25" i="1"/>
  <c r="V22" i="1"/>
  <c r="U22" i="1"/>
  <c r="T22" i="1"/>
  <c r="S22" i="1"/>
  <c r="R22" i="1"/>
  <c r="Q22" i="1"/>
  <c r="P22" i="1"/>
  <c r="O22" i="1"/>
  <c r="O21" i="1" s="1"/>
  <c r="O14" i="1" s="1"/>
  <c r="O13" i="1" s="1"/>
  <c r="O12" i="1" s="1"/>
  <c r="N22" i="1"/>
  <c r="M22" i="1"/>
  <c r="L22" i="1"/>
  <c r="K22" i="1"/>
  <c r="J22" i="1"/>
  <c r="I22" i="1"/>
  <c r="H22" i="1"/>
  <c r="G22" i="1"/>
  <c r="G21" i="1" s="1"/>
  <c r="G14" i="1" s="1"/>
  <c r="G13" i="1" s="1"/>
  <c r="G12" i="1" s="1"/>
  <c r="V21" i="1"/>
  <c r="U21" i="1"/>
  <c r="T21" i="1"/>
  <c r="S21" i="1"/>
  <c r="R21" i="1"/>
  <c r="Q21" i="1"/>
  <c r="P21" i="1"/>
  <c r="P14" i="1" s="1"/>
  <c r="P13" i="1" s="1"/>
  <c r="P12" i="1" s="1"/>
  <c r="N21" i="1"/>
  <c r="M21" i="1"/>
  <c r="L21" i="1"/>
  <c r="K21" i="1"/>
  <c r="J21" i="1"/>
  <c r="I21" i="1"/>
  <c r="H21" i="1"/>
  <c r="H14" i="1" s="1"/>
  <c r="H13" i="1" s="1"/>
  <c r="V17" i="1"/>
  <c r="S17" i="1"/>
  <c r="J17" i="1"/>
  <c r="G17" i="1"/>
  <c r="V16" i="1"/>
  <c r="U16" i="1"/>
  <c r="T16" i="1"/>
  <c r="T15" i="1" s="1"/>
  <c r="T14" i="1" s="1"/>
  <c r="T13" i="1" s="1"/>
  <c r="T12" i="1" s="1"/>
  <c r="S16" i="1"/>
  <c r="S15" i="1" s="1"/>
  <c r="S14" i="1" s="1"/>
  <c r="S13" i="1" s="1"/>
  <c r="S12" i="1" s="1"/>
  <c r="R16" i="1"/>
  <c r="Q16" i="1"/>
  <c r="P16" i="1"/>
  <c r="O16" i="1"/>
  <c r="N16" i="1"/>
  <c r="M16" i="1"/>
  <c r="L16" i="1"/>
  <c r="L15" i="1" s="1"/>
  <c r="L14" i="1" s="1"/>
  <c r="L13" i="1" s="1"/>
  <c r="L12" i="1" s="1"/>
  <c r="K16" i="1"/>
  <c r="K15" i="1" s="1"/>
  <c r="K14" i="1" s="1"/>
  <c r="K13" i="1" s="1"/>
  <c r="K12" i="1" s="1"/>
  <c r="J16" i="1"/>
  <c r="I16" i="1"/>
  <c r="H16" i="1"/>
  <c r="G16" i="1"/>
  <c r="V15" i="1"/>
  <c r="U15" i="1"/>
  <c r="R15" i="1"/>
  <c r="Q15" i="1"/>
  <c r="P15" i="1"/>
  <c r="O15" i="1"/>
  <c r="N15" i="1"/>
  <c r="M15" i="1"/>
  <c r="J15" i="1"/>
  <c r="I15" i="1"/>
  <c r="H15" i="1"/>
  <c r="G15" i="1"/>
  <c r="V14" i="1"/>
  <c r="U14" i="1"/>
  <c r="R14" i="1"/>
  <c r="Q14" i="1"/>
  <c r="N14" i="1"/>
  <c r="M14" i="1"/>
  <c r="J14" i="1"/>
  <c r="I14" i="1"/>
  <c r="V13" i="1"/>
  <c r="U13" i="1"/>
  <c r="R13" i="1"/>
  <c r="Q13" i="1"/>
  <c r="N13" i="1"/>
  <c r="M13" i="1"/>
  <c r="J13" i="1"/>
  <c r="I13" i="1"/>
  <c r="U12" i="1"/>
  <c r="R12" i="1"/>
  <c r="Q12" i="1"/>
  <c r="M12" i="1"/>
  <c r="K56" i="1" l="1"/>
  <c r="N11" i="1"/>
  <c r="O56" i="1"/>
  <c r="O11" i="1" s="1"/>
  <c r="O125" i="1"/>
  <c r="O124" i="1" s="1"/>
  <c r="M580" i="1"/>
  <c r="M579" i="1"/>
  <c r="M493" i="1" s="1"/>
  <c r="M436" i="1" s="1"/>
  <c r="G125" i="1"/>
  <c r="G124" i="1" s="1"/>
  <c r="G56" i="1" s="1"/>
  <c r="G11" i="1" s="1"/>
  <c r="Q11" i="1"/>
  <c r="M315" i="1"/>
  <c r="V437" i="1"/>
  <c r="V436" i="1" s="1"/>
  <c r="G493" i="1"/>
  <c r="G436" i="1" s="1"/>
  <c r="S56" i="1"/>
  <c r="S11" i="1" s="1"/>
  <c r="U56" i="1"/>
  <c r="P437" i="1"/>
  <c r="L436" i="1"/>
  <c r="L11" i="1" s="1"/>
  <c r="S764" i="1"/>
  <c r="K764" i="1"/>
  <c r="J56" i="1"/>
  <c r="T11" i="1"/>
  <c r="H12" i="1"/>
  <c r="M56" i="1"/>
  <c r="V56" i="1"/>
  <c r="O436" i="1"/>
  <c r="J503" i="1"/>
  <c r="J502" i="1" s="1"/>
  <c r="J493" i="1" s="1"/>
  <c r="J436" i="1" s="1"/>
  <c r="J11" i="1" s="1"/>
  <c r="O434" i="1"/>
  <c r="O433" i="1" s="1"/>
  <c r="O432" i="1" s="1"/>
  <c r="O431" i="1" s="1"/>
  <c r="O430" i="1" s="1"/>
  <c r="O419" i="1" s="1"/>
  <c r="R433" i="1"/>
  <c r="R432" i="1" s="1"/>
  <c r="R431" i="1" s="1"/>
  <c r="R430" i="1" s="1"/>
  <c r="R419" i="1" s="1"/>
  <c r="R11" i="1" s="1"/>
  <c r="S476" i="1"/>
  <c r="S475" i="1" s="1"/>
  <c r="S474" i="1" s="1"/>
  <c r="S473" i="1" s="1"/>
  <c r="S472" i="1" s="1"/>
  <c r="S437" i="1" s="1"/>
  <c r="S436" i="1" s="1"/>
  <c r="T475" i="1"/>
  <c r="T474" i="1" s="1"/>
  <c r="T473" i="1" s="1"/>
  <c r="T472" i="1" s="1"/>
  <c r="T437" i="1" s="1"/>
  <c r="T436" i="1" s="1"/>
  <c r="U579" i="1"/>
  <c r="U493" i="1" s="1"/>
  <c r="U436" i="1" s="1"/>
  <c r="V47" i="1"/>
  <c r="V46" i="1" s="1"/>
  <c r="V45" i="1" s="1"/>
  <c r="V11" i="1" s="1"/>
  <c r="V9" i="1" s="1"/>
  <c r="P493" i="1"/>
  <c r="I11" i="1"/>
  <c r="K437" i="1"/>
  <c r="K436" i="1" s="1"/>
  <c r="K11" i="1" s="1"/>
  <c r="H437" i="1"/>
  <c r="Q493" i="1"/>
  <c r="Q436" i="1" s="1"/>
  <c r="H493" i="1"/>
  <c r="S739" i="1"/>
  <c r="S738" i="1" s="1"/>
  <c r="S701" i="1" s="1"/>
  <c r="R475" i="1"/>
  <c r="R474" i="1" s="1"/>
  <c r="R473" i="1" s="1"/>
  <c r="R472" i="1" s="1"/>
  <c r="R437" i="1" s="1"/>
  <c r="R436" i="1" s="1"/>
  <c r="M11" i="1" l="1"/>
  <c r="U11" i="1"/>
  <c r="U9" i="1" s="1"/>
  <c r="S10" i="1"/>
  <c r="S9" i="1" s="1"/>
  <c r="P436" i="1"/>
  <c r="P11" i="1" s="1"/>
  <c r="H436" i="1"/>
  <c r="H11" i="1" s="1"/>
</calcChain>
</file>

<file path=xl/comments1.xml><?xml version="1.0" encoding="utf-8"?>
<comments xmlns="http://schemas.openxmlformats.org/spreadsheetml/2006/main">
  <authors>
    <author>Administrator</author>
  </authors>
  <commentList>
    <comment ref="F240" authorId="0" shapeId="0">
      <text>
        <r>
          <rPr>
            <b/>
            <sz val="9"/>
            <color indexed="81"/>
            <rFont val="Tahoma"/>
            <family val="2"/>
          </rPr>
          <t>Administrator:</t>
        </r>
        <r>
          <rPr>
            <sz val="9"/>
            <color indexed="81"/>
            <rFont val="Tahoma"/>
            <family val="2"/>
          </rPr>
          <t xml:space="preserve">
</t>
        </r>
      </text>
    </comment>
    <comment ref="F241" authorId="0" shapeId="0">
      <text>
        <r>
          <rPr>
            <b/>
            <sz val="9"/>
            <color indexed="81"/>
            <rFont val="Tahoma"/>
            <family val="2"/>
          </rPr>
          <t>Administrator:</t>
        </r>
        <r>
          <rPr>
            <sz val="9"/>
            <color indexed="81"/>
            <rFont val="Tahoma"/>
            <family val="2"/>
          </rPr>
          <t xml:space="preserve">
</t>
        </r>
      </text>
    </comment>
    <comment ref="F242" authorId="0" shapeId="0">
      <text>
        <r>
          <rPr>
            <b/>
            <sz val="9"/>
            <color indexed="81"/>
            <rFont val="Tahoma"/>
            <family val="2"/>
          </rPr>
          <t>Administrator:</t>
        </r>
        <r>
          <rPr>
            <sz val="9"/>
            <color indexed="81"/>
            <rFont val="Tahoma"/>
            <family val="2"/>
          </rPr>
          <t xml:space="preserve">
</t>
        </r>
      </text>
    </comment>
    <comment ref="F243" authorId="0" shapeId="0">
      <text>
        <r>
          <rPr>
            <b/>
            <sz val="9"/>
            <color indexed="81"/>
            <rFont val="Tahoma"/>
            <family val="2"/>
          </rPr>
          <t>Administrator:</t>
        </r>
        <r>
          <rPr>
            <sz val="9"/>
            <color indexed="81"/>
            <rFont val="Tahoma"/>
            <family val="2"/>
          </rPr>
          <t xml:space="preserve">
</t>
        </r>
      </text>
    </comment>
  </commentList>
</comments>
</file>

<file path=xl/sharedStrings.xml><?xml version="1.0" encoding="utf-8"?>
<sst xmlns="http://schemas.openxmlformats.org/spreadsheetml/2006/main" count="2110" uniqueCount="833">
  <si>
    <t>Đơn vị: Triệu đồng</t>
  </si>
  <si>
    <t>STT</t>
  </si>
  <si>
    <t>A</t>
  </si>
  <si>
    <t>B</t>
  </si>
  <si>
    <t>I</t>
  </si>
  <si>
    <t>II</t>
  </si>
  <si>
    <t>Tổng số</t>
  </si>
  <si>
    <t>Danh mục dự án</t>
  </si>
  <si>
    <t>Địa điểm xây dựng</t>
  </si>
  <si>
    <t>Năng lực thiết kế</t>
  </si>
  <si>
    <t>Thời gian khởi công - hoàn thành</t>
  </si>
  <si>
    <t>Quyết định đầu tư</t>
  </si>
  <si>
    <t>Số Quyết định, ngày, tháng, năm ban hành</t>
  </si>
  <si>
    <t>Tổng mức đầu tư được duyệt</t>
  </si>
  <si>
    <t>Ngoài nước</t>
  </si>
  <si>
    <t>Ngân sách trung ương</t>
  </si>
  <si>
    <t>Thực hiện dự án</t>
  </si>
  <si>
    <t>a</t>
  </si>
  <si>
    <t>b</t>
  </si>
  <si>
    <t>Biểu số 58/CK-NSNN</t>
  </si>
  <si>
    <t>DANH MỤC CÁC CHƯƠNG TRÌNH, DỰ ÁN SỬ DỤNG VỐN NGÂN SÁCH NHÀ NƯỚC NĂM 2022</t>
  </si>
  <si>
    <t>(Kèm theo Công văn số  47 SKHĐT-NV ngày    07   tháng 01 năm 2022 của Sở Kế hoạch và Đầu tư)</t>
  </si>
  <si>
    <t>Giá trị khối lượng thực hiện từ khởi công đến 31/12/2021</t>
  </si>
  <si>
    <t>Lũy kế vốn đã bố trí đến 31/12/2021</t>
  </si>
  <si>
    <t>Kế hoạch vốn năm 2022</t>
  </si>
  <si>
    <r>
      <t>Tổng số</t>
    </r>
    <r>
      <rPr>
        <sz val="14"/>
        <rFont val="Times New Roman"/>
        <family val="1"/>
      </rPr>
      <t xml:space="preserve"> (tất cả các nguồn vốn)</t>
    </r>
  </si>
  <si>
    <t>Trong đó</t>
  </si>
  <si>
    <t>Vốn NS Tỉnh</t>
  </si>
  <si>
    <t>Quốc phòng</t>
  </si>
  <si>
    <t>Bộ Chỉ huy Quân sự Tỉnh</t>
  </si>
  <si>
    <t>(1)</t>
  </si>
  <si>
    <t>Các dự án chuyển tiếp hoàn thành năm 2022</t>
  </si>
  <si>
    <t>Dự án nhóm C</t>
  </si>
  <si>
    <t>- Đầu tư xây dựng và nâng cấp cơ sở hạ tầng Bộ CHQS Tỉnh</t>
  </si>
  <si>
    <t>TPCL</t>
  </si>
  <si>
    <t>2021-2022</t>
  </si>
  <si>
    <t>+ Xây dựng và nâng cấp cơ sở hạ tầng Bộ CHQS Tỉnh (giai đoạn 1)</t>
  </si>
  <si>
    <t xml:space="preserve">388/QĐ-UBND.HC ngày 31/3/2021 của UBND Tỉnh </t>
  </si>
  <si>
    <t>+ Xây dựng và nâng cấp cơ sở hạ tầng Bộ CHQS Tỉnh (giai đoạn 2)</t>
  </si>
  <si>
    <t xml:space="preserve">389/QĐ-UBND.HC ngày 31/3/2021 của UBND Tỉnh </t>
  </si>
  <si>
    <t>- Chốt dân quân thường trực trên tuyến biên giới tỉnh Đồng Tháp năm 2020 (công trình bí mật Nhà nước)</t>
  </si>
  <si>
    <t>2021-2023</t>
  </si>
  <si>
    <t>Số 1321/QĐ-QK ngày 15/6/2021 của Quân khu 9</t>
  </si>
  <si>
    <t>(2)</t>
  </si>
  <si>
    <t>Các dự án chuyển tiếp hoàn thành sau năm 2022</t>
  </si>
  <si>
    <t>- Công trình bảo quản, bảo dưỡng vũ khí, trang bị kỹ thuật Bộ CHQS Tỉnh</t>
  </si>
  <si>
    <t>36/QĐ-BTL ngày 27/02/2021 của Bộ Tư lệnh Quân khu IX</t>
  </si>
  <si>
    <t>- Cải tạo nâng cấp Doanh trại Ban CHQS huyện, thị, thành phố</t>
  </si>
  <si>
    <t>tỉnh ĐT</t>
  </si>
  <si>
    <t xml:space="preserve">390/QĐ-UBND.HC ngày 31/3/2021 của UBND Tỉnh </t>
  </si>
  <si>
    <t>Bộ Chỉ huy Bộ đội biên phòng Tỉnh</t>
  </si>
  <si>
    <t>- Trạm KSBP CKQT Dinh Bà</t>
  </si>
  <si>
    <t>HTH</t>
  </si>
  <si>
    <t>số 1018/QĐ-UBND.HC ngày 26/7/2021 của UBND Tỉnh</t>
  </si>
  <si>
    <t>- Trạm KSBP Tân Thành B</t>
  </si>
  <si>
    <t>số 826/QĐ-UBND.HC ngày 28/6/2021 của UBND Tỉnh</t>
  </si>
  <si>
    <t>- Trạm KSBP Bình Phú</t>
  </si>
  <si>
    <t>số 823/QĐ-UBND.HC ngày 28/6/2021 của UBND Tỉnh</t>
  </si>
  <si>
    <t>- Trạm KSBP Cả Xiêm</t>
  </si>
  <si>
    <t>số 825/QĐ-UBND.HC ngày 28/6/2021 của UBND Tỉnh</t>
  </si>
  <si>
    <t>- Trạm KSBP Kinh Thống Nhất</t>
  </si>
  <si>
    <t>số 824/QĐ-UBND.HC ngày 28/6/2021 của UBND Tỉnh</t>
  </si>
  <si>
    <t>III</t>
  </si>
  <si>
    <t>Đoàn kinh tế Quốc phòng 959</t>
  </si>
  <si>
    <t>Dự án nhóm B</t>
  </si>
  <si>
    <t>- Đầu tư xây dựng công trình Khu kinh tế Quốc phòng Tân Hồng (giai đoạn 2)</t>
  </si>
  <si>
    <t>HTH-HTN</t>
  </si>
  <si>
    <t>2021-2024</t>
  </si>
  <si>
    <t>Số 1659/QĐ-BQP ngày 04/6/2021 của Bộ Quốc phòng</t>
  </si>
  <si>
    <t>IV</t>
  </si>
  <si>
    <t>Ban QLDA ĐTXD CT NN&amp;PTNT Tỉnh</t>
  </si>
  <si>
    <t>Các dự án dự kiến hoàn thành sau năm 2022</t>
  </si>
  <si>
    <t>- Kè chống sạt lở và trồng cây bảo vệ đường tuần tra biên giới (giai đoạn 2)</t>
  </si>
  <si>
    <t>TPHN - HTH</t>
  </si>
  <si>
    <t xml:space="preserve">1489/QĐ-UBND-HC ngày 29/9/2021 của UBND Tỉnh
</t>
  </si>
  <si>
    <t>An ninh và trật tự, an toàn xã hội</t>
  </si>
  <si>
    <t>Công an Tỉnh</t>
  </si>
  <si>
    <t>Các dự án dự kiến hoàn thành năm 2022</t>
  </si>
  <si>
    <t xml:space="preserve">- Kho vũ khí Công an tỉnh Đồng Tháp </t>
  </si>
  <si>
    <t>Số 1514/QĐ-UBND.HC ngày 06/10/2021 của UBND Tỉnh</t>
  </si>
  <si>
    <t>- Nhà làm việc đội Cảnh sát giao thông-  huyện Hồng Ngự</t>
  </si>
  <si>
    <t>HN</t>
  </si>
  <si>
    <t>865/QĐ-UBND-HC ngày 06/07/2021 của UBND Tỉnh</t>
  </si>
  <si>
    <t>- Doanh trại Trung đội Cảnh sát cơ động và đội quản lý sử dụng động vật nghiệp vụ thuộc Phòng Cảnh sát cơ động Công an tỉnh Đồng Tháp</t>
  </si>
  <si>
    <t>1464/QĐ-UBND-HC ngày 28/09/2021 của UBND Tỉnh</t>
  </si>
  <si>
    <t>C</t>
  </si>
  <si>
    <t>Giáo dục, đào tạo và giáo dục nghề nghiệp</t>
  </si>
  <si>
    <t>UBND thành phố Hồng Ngự</t>
  </si>
  <si>
    <t>Thực hiện đầu tư</t>
  </si>
  <si>
    <t>- Trường THCS An Lộc</t>
  </si>
  <si>
    <t>TPHN</t>
  </si>
  <si>
    <t>16PH+6PCN+TB+HMP</t>
  </si>
  <si>
    <t>2018-2021</t>
  </si>
  <si>
    <t xml:space="preserve">226/QĐ-UBND ngày 21/8/2017 của UBND thành phố </t>
  </si>
  <si>
    <t xml:space="preserve">- Trường MG Phường An Thạnh (Điểm chính) </t>
  </si>
  <si>
    <t>12 phòng chức năng và thiết bị</t>
  </si>
  <si>
    <t>2020-2022</t>
  </si>
  <si>
    <t>471/QĐ-UBND 17/12/2020 của UBND thành phố</t>
  </si>
  <si>
    <t>- Trường TH Tân Hội</t>
  </si>
  <si>
    <t>06 học, 21,  phòng chức năng và thiết bị</t>
  </si>
  <si>
    <t>467/QĐ-UBND 17/12/2020 của UBND thành phố</t>
  </si>
  <si>
    <t>- Trường TH  An Bình A3</t>
  </si>
  <si>
    <t>11 phòng chức năng và thiết bị</t>
  </si>
  <si>
    <t>472/QĐ-UBND 17/12/2020 của UBND thành phố</t>
  </si>
  <si>
    <t xml:space="preserve">- Trường TH An Lạc 1
</t>
  </si>
  <si>
    <t>08 phòng chức năng và thiết bị</t>
  </si>
  <si>
    <t>470/QĐ-UBND 17/12/2020 của UBND thành phố</t>
  </si>
  <si>
    <t>- Trường MN Thị xã Hồng Ngự</t>
  </si>
  <si>
    <t>06 phòng học, 07 phòng chức năng và thiết bị</t>
  </si>
  <si>
    <t>2017-2022</t>
  </si>
  <si>
    <t>468/QĐ-UBND 17/12/2020 của UBND thành phố</t>
  </si>
  <si>
    <t>(3)</t>
  </si>
  <si>
    <t>Các dự án khởi công mới năm 2022</t>
  </si>
  <si>
    <t>Trường THCS An Lạc</t>
  </si>
  <si>
    <t>20PH+28PCN+TB+HMP</t>
  </si>
  <si>
    <t>2743/QĐ-UBND ngày 20/12/2021 của UBND thành phố</t>
  </si>
  <si>
    <t>Trường MG An Lạc</t>
  </si>
  <si>
    <t>2742/QĐ-UBND ngày 20/12/2021 của UBND thành phố</t>
  </si>
  <si>
    <t>Trường TH An Thạnh 1</t>
  </si>
  <si>
    <t>12PH+9PCN+TB+HMP</t>
  </si>
  <si>
    <t>2741/QĐ-UBND ngày 20/12/2021 của UBND thành phố</t>
  </si>
  <si>
    <t>UBND thành phố Sa Đéc</t>
  </si>
  <si>
    <t>- Trường TH Phú Long</t>
  </si>
  <si>
    <t>TPSĐ</t>
  </si>
  <si>
    <t>UBND huyện Hồng Ngự</t>
  </si>
  <si>
    <t>+ Trường TH Thường Lạc 2 (tên cũ: Trường TH Thường Thới Hậu B2)</t>
  </si>
  <si>
    <t>HHN</t>
  </si>
  <si>
    <t>10PH+13PCN+TB+HMP</t>
  </si>
  <si>
    <t>2019-2022</t>
  </si>
  <si>
    <t>Số 3753/QĐ-UBND ngày 30/10/2019, số 1870/QĐ-UBND ngày 06/5/2020 của UBND huyện</t>
  </si>
  <si>
    <t>+ Trường THCS Thường Phước 1</t>
  </si>
  <si>
    <t>10PH+21PCN+TB+HMP</t>
  </si>
  <si>
    <t>Số 3754/QĐ-UBND ngày 30/10/2019, số 1871/QĐ-UBND ngày 06/5/2020 của UBND huyện</t>
  </si>
  <si>
    <t>+ Trường THCS Thường Thới Hậu A</t>
  </si>
  <si>
    <t>10PH+8PCN+TB+HMP</t>
  </si>
  <si>
    <t>Số 3752/QĐ-UBND ngày 30/10/2019, số 1869/QĐ-UBND ngày 06/5/2020 của UBND huyện</t>
  </si>
  <si>
    <t>- Trường MG Phú Thuận A</t>
  </si>
  <si>
    <t>15PCN</t>
  </si>
  <si>
    <t>6027/QĐ-UBND ngày 30/12/2020 của UBND huyện</t>
  </si>
  <si>
    <t>- Trường MG Long Khánh B</t>
  </si>
  <si>
    <t>02 PH+15 PCN</t>
  </si>
  <si>
    <t>6030/QĐ-UBND ngày 30/12/2020 của UBND huyện</t>
  </si>
  <si>
    <t>- Trường TH Thường Phước 2A</t>
  </si>
  <si>
    <t>21 PCN</t>
  </si>
  <si>
    <t>6029/QĐ-UBND ngày 30/12/2020 của UBND huyện</t>
  </si>
  <si>
    <t>Trường MG Thường Thới Tiền</t>
  </si>
  <si>
    <t>3PH+2PCN+ thiết bị</t>
  </si>
  <si>
    <t>2020-2023</t>
  </si>
  <si>
    <t>13213/QĐ-UBND ngày 25/11/2021 của UBND huyện</t>
  </si>
  <si>
    <t>Trường TH Phú Thuận B3</t>
  </si>
  <si>
    <t>6PH+6PCN+ thiết bị</t>
  </si>
  <si>
    <t>13350/QĐ-UBND ngày 29/11/2021 của UBND huyện</t>
  </si>
  <si>
    <t>Trường TH Thường Thới  Hậu A</t>
  </si>
  <si>
    <t>16PH+21PCN+thiết bị+HMP</t>
  </si>
  <si>
    <t>13351/QĐ-UBND ngày 29/11/2021 của UBND huyện</t>
  </si>
  <si>
    <t>Trường THCS Long Thuận</t>
  </si>
  <si>
    <t>14PH+34PCN+thiết bị+HMP</t>
  </si>
  <si>
    <t>13352/QĐ-UBND ngày 29/11/2021 của UBND huyện</t>
  </si>
  <si>
    <t>Trường THCS Long Khánh A</t>
  </si>
  <si>
    <t>25PCN+thiết bị+HMP</t>
  </si>
  <si>
    <t>13214/QĐ-UBND ngày 25/11/2021 của UBND huyện</t>
  </si>
  <si>
    <t>UBND huyện Tháp Mười</t>
  </si>
  <si>
    <t>- Trường TH Mỹ Quý 3</t>
  </si>
  <si>
    <t>HTM</t>
  </si>
  <si>
    <t>6284/QĐ-UBND ngày 31/12/2020 của UBND huyện</t>
  </si>
  <si>
    <t>- Trường Mầm non Đốc Binh Kiều 2</t>
  </si>
  <si>
    <t>2021 - 2023</t>
  </si>
  <si>
    <t>5350/QĐ-UBND ngày 21/12/2020 của UBND huyện</t>
  </si>
  <si>
    <t>- Trường Tiểu học Phú Điền 1</t>
  </si>
  <si>
    <t>5349/QĐ-UBND ngày 21/12/2020 của UBND huyện</t>
  </si>
  <si>
    <t>- Trường TH - THCS Thanh Mỹ (phần TH)</t>
  </si>
  <si>
    <t>5348/QĐ-UBND ngày 21/12/2020 của UBND huyện</t>
  </si>
  <si>
    <t xml:space="preserve">- Trường TH Mỹ An A </t>
  </si>
  <si>
    <t>6283/QĐ-UBND ngày 31/12/2020 của UBND huyện</t>
  </si>
  <si>
    <t>- Trường TH Mỹ An 1 (điểm chính)</t>
  </si>
  <si>
    <t>6286/QĐ-UBND ngày 31/12/2020 của UBND huyện</t>
  </si>
  <si>
    <t>Trường MN Thanh Mỹ 2</t>
  </si>
  <si>
    <t>6338/QĐ-UBND ngày 31/12/2020 của UBND huyện</t>
  </si>
  <si>
    <t>Trường MN Mỹ Quý 2</t>
  </si>
  <si>
    <t>6339/QĐ-UBND ngày 31/12/2020 của UBND huyện</t>
  </si>
  <si>
    <t>- Trường TH Mỹ Quý 1</t>
  </si>
  <si>
    <t>6341/QĐ-UBND ngày 31/12/2020 của UBND huyện</t>
  </si>
  <si>
    <t>Trường MN Đốc Binh Kiều 1</t>
  </si>
  <si>
    <t>6334/QĐ-UBND ngày 31/12/2020 của UBND huyện</t>
  </si>
  <si>
    <t>Trường MN Mỹ Hòa</t>
  </si>
  <si>
    <t>6335/QĐ-UBND ngày 31/12/2020 của UBND huyện</t>
  </si>
  <si>
    <t>Trường MN Mỹ Quý 1</t>
  </si>
  <si>
    <t>6336/QĐ-UBND ngày 31/12/2020 của UBND huyện</t>
  </si>
  <si>
    <t>- Trường TH Tân Kiều 3</t>
  </si>
  <si>
    <t>6340/QĐ-UBND ngày 31/12/2020 của UBND huyện</t>
  </si>
  <si>
    <t>- Trường THCS TT Mỹ An</t>
  </si>
  <si>
    <t>6342/QĐ-UBND ngày 31/12/2020 của UBND huyện</t>
  </si>
  <si>
    <t>- Trường THCS Tân Kiều</t>
  </si>
  <si>
    <t>6343/QĐ-UBND ngày 31/12/2020 của UBND huyện</t>
  </si>
  <si>
    <t>V</t>
  </si>
  <si>
    <t>UBND huyện Cao Lãnh</t>
  </si>
  <si>
    <t>- Trường TH thị trấn Mỹ Thọ 1 (điểm chính)</t>
  </si>
  <si>
    <t>HCL</t>
  </si>
  <si>
    <t>510/QĐ-UBND ngày 24/8/2020 và 850/QĐ-UBND ngày 29/12/2020 của UBND huyện</t>
  </si>
  <si>
    <t>- Trường MN Gáo Giồng</t>
  </si>
  <si>
    <t>845/QĐ-UBND ngày 29/12/2020 của UBND huyện</t>
  </si>
  <si>
    <t>- Trường Tiểu học Ba Sao 2</t>
  </si>
  <si>
    <t>528/QĐ-UBND ngày 31/8/2020 của UBND huyện</t>
  </si>
  <si>
    <t>- Trường Tiểu học Phương Thịnh 1</t>
  </si>
  <si>
    <t xml:space="preserve"> 846/QĐ-UBND ngày 29/12/2020 của UBND huyện</t>
  </si>
  <si>
    <t>- Trường TH Nhị Mỹ 1 (điểm chính)</t>
  </si>
  <si>
    <t>758/QĐ-UBND ngày 04/12/2020 và 830/QĐ-UBND ngày 25/12/2020 của UBND huyện</t>
  </si>
  <si>
    <t>- Trường TH Phong Mỹ 4</t>
  </si>
  <si>
    <t>847/QĐ-UBND ngày 29/12/2020 và 1119/QĐ-UBND ngày 12/10/2021 của UBND huyện</t>
  </si>
  <si>
    <t>Trường THCS Phương Trà</t>
  </si>
  <si>
    <t xml:space="preserve">Số 1861/QĐ-UBND ngày 30/11/2021 của UBND Huyện  </t>
  </si>
  <si>
    <t>Trường Tiểu học Gáo Giồng</t>
  </si>
  <si>
    <t xml:space="preserve">Số 1859/QĐ-UBND ngày 30/11/2021 của UBND Huyện  </t>
  </si>
  <si>
    <t>Trường Mầm non Bình Thạnh B</t>
  </si>
  <si>
    <t>2022-2023</t>
  </si>
  <si>
    <t xml:space="preserve">Số 1853/QĐ-UBND ngày 30/11/2021 của UBND Huyện  </t>
  </si>
  <si>
    <t>Trường Tiểu học Bình Thạnh 3</t>
  </si>
  <si>
    <t xml:space="preserve">Số 1855/QĐ-UBND ngày 30/11/2021 của UBND Huyện  </t>
  </si>
  <si>
    <t>Trường Tiểu học Bình Thạnh 2</t>
  </si>
  <si>
    <t xml:space="preserve">Số 1857/QĐ-UBND ngày 30/11/2021 của UBND Huyện  </t>
  </si>
  <si>
    <t>Trường Tiểu học Tân Hội Trung 1</t>
  </si>
  <si>
    <t xml:space="preserve">Số 1859/QĐ-UBND ngày 30/11/2021của UBND Huyện  </t>
  </si>
  <si>
    <t>VI</t>
  </si>
  <si>
    <t>UBND thành phố Cao Lãnh</t>
  </si>
  <si>
    <t>- Trường MN Trúc Xanh (giai đoạn 2)</t>
  </si>
  <si>
    <t>2121/QĐ-UBND ngày 22/12/2020 của UBND thành phố</t>
  </si>
  <si>
    <t>- Trường TH Nguyễn Trung Trực (giai đoạn 2)</t>
  </si>
  <si>
    <t>2122/QĐ-UBND ngày 22/12/2020 của UBND thành phố</t>
  </si>
  <si>
    <t>- Trường TH Trần Phú (giai đoạn 2)</t>
  </si>
  <si>
    <t>2123/QĐ-UBND ngày 22/12/2020 của UBND thành phố</t>
  </si>
  <si>
    <t>- Trường MN Mỹ Phú 2</t>
  </si>
  <si>
    <t>2127/QĐ-UBND ngày 23/12/2020 của UBND thành phố</t>
  </si>
  <si>
    <t>- Trường TH Phan Đăng Lưu (giai đoạn 2)</t>
  </si>
  <si>
    <t>2125/QĐ-UBND ngày 23/12/2020 của UBND thành phố</t>
  </si>
  <si>
    <t>- Trường TH Bùi Thị Xuân (giai đoạn 2)</t>
  </si>
  <si>
    <t>2126/QĐ-UBND ngày 23/12/2020 của UBND thành phố</t>
  </si>
  <si>
    <t>Trường mầm non Hương Sen</t>
  </si>
  <si>
    <r>
      <rPr>
        <sz val="14"/>
        <color rgb="FFFF0000"/>
        <rFont val="Times New Roman"/>
        <family val="1"/>
      </rPr>
      <t>2106</t>
    </r>
    <r>
      <rPr>
        <sz val="14"/>
        <rFont val="Times New Roman"/>
        <family val="1"/>
      </rPr>
      <t>/QĐ-UBND ngày 18/10/2021 của UBND thành phố</t>
    </r>
  </si>
  <si>
    <t>Trường TH Mỹ Ngãi (giai đoạn 2)</t>
  </si>
  <si>
    <t>2519/QĐ-UBND ngày 29/11/2021 của UBND thành phố</t>
  </si>
  <si>
    <t xml:space="preserve">Trường TH Tinh Thới (giai đoạn 2) </t>
  </si>
  <si>
    <t>2520/QĐ-UBND ngày 29/11/2021 của UBND thành phố</t>
  </si>
  <si>
    <t>Trường THCS Thống Linh (giai đoạn 2)</t>
  </si>
  <si>
    <t>2371/QĐ-UBND ngày 18/11/2021 của UBND thành phố</t>
  </si>
  <si>
    <t>VII</t>
  </si>
  <si>
    <t>UBND huyện Lấp Vò</t>
  </si>
  <si>
    <t>- Trường Mầm non Mỹ An Hưng A</t>
  </si>
  <si>
    <t>H. L Vò</t>
  </si>
  <si>
    <t>722/QĐ-UBND.HC ngày 24/3/2021 của UBND huyện</t>
  </si>
  <si>
    <t>Trường TH Tân Khánh Trung 3</t>
  </si>
  <si>
    <t>Trường Mầm non thị trấn Lấp Vò</t>
  </si>
  <si>
    <t>Trường TH Mỹ An Hưng A</t>
  </si>
  <si>
    <t>Trường TH Định An</t>
  </si>
  <si>
    <t>Trường THCS Định An</t>
  </si>
  <si>
    <t>VIII</t>
  </si>
  <si>
    <t>UBND huyện Châu Thành</t>
  </si>
  <si>
    <t>- Trường MG An Hiệp</t>
  </si>
  <si>
    <t>HCT</t>
  </si>
  <si>
    <t>1174/QĐ-UBND ngày 18/12/2020 của UBND huyện</t>
  </si>
  <si>
    <t>- Trường MN An Khánh A (điểm An Bình)</t>
  </si>
  <si>
    <t>1168/QĐ-UBND ngày 18/12/2020 của UBND huyện</t>
  </si>
  <si>
    <t>- Trường TH Nha Mân 2 (điểm chính)</t>
  </si>
  <si>
    <t>1172/QĐ-UBND ngày 18/12/2020 của UBND huyện</t>
  </si>
  <si>
    <t>- Trường MG Hòa Tân</t>
  </si>
  <si>
    <t>1175/QĐ-UBND ngày 18/12/2020 của UBND huyện</t>
  </si>
  <si>
    <t>Trường mẫu giáo An Nhơn (Điểm Chính)</t>
  </si>
  <si>
    <t>Trường Tiểu học Cái Tàu Hạ 2</t>
  </si>
  <si>
    <t>Trường Tiểu học Phú Long (Điểm Phú Hòa)</t>
  </si>
  <si>
    <t>số 1153/QĐ-UBND ngày 11/9/2021 của UBND huyện</t>
  </si>
  <si>
    <t xml:space="preserve">Trường mẫu giáo Tân Phú  (Điểm chính) </t>
  </si>
  <si>
    <t>Trường Tiểu học Hòa Tân 1</t>
  </si>
  <si>
    <t>IX</t>
  </si>
  <si>
    <t>UBND huyện Tân Hồng</t>
  </si>
  <si>
    <t xml:space="preserve">- Trường MG Tân Phước </t>
  </si>
  <si>
    <t xml:space="preserve">XD 06 PH + 16 PCN, TB + HMP </t>
  </si>
  <si>
    <t>266/QĐ-UBND.ĐTXD ngày 19/12/2020 và 289/QĐ-UBND.ĐTXD ngày 14/9/2021 của UBND huyện</t>
  </si>
  <si>
    <t xml:space="preserve">- Trường MN Thị trấn Sa Rài </t>
  </si>
  <si>
    <t xml:space="preserve">XD 03 PH + 08 PCN, TB + HMP </t>
  </si>
  <si>
    <t>267/QĐ-UBND.ĐTXD ngày 19/12/2020  và 150/QĐ-UBND.ĐTXD ngày 01/7/2021 của UBND huyện</t>
  </si>
  <si>
    <t xml:space="preserve">- Trường MG Tân Công Chí </t>
  </si>
  <si>
    <t xml:space="preserve">XD 02 PH + 16 PCN, TB + HMP </t>
  </si>
  <si>
    <t>268/QĐ-UBND.ĐTXD ngày 19/12/2020 và 305/QĐ-UBND.ĐTXD ngày 24/9/2021 của UBND huyện</t>
  </si>
  <si>
    <t>- Trường TH Giồng Găng</t>
  </si>
  <si>
    <t xml:space="preserve">XD 10 PH + 12 PCN, TB + HMP </t>
  </si>
  <si>
    <t>269/QĐ-UBND.ĐTXD ngày 19/12/2020 của UBND huyện</t>
  </si>
  <si>
    <t>- Trường TH Trần Phú</t>
  </si>
  <si>
    <t xml:space="preserve">XD 15 PCN + HMP HTKT + TB  </t>
  </si>
  <si>
    <t>270/QĐ-UBND.ĐTXD ngày 19/12/2020 và 274/QĐ-UBND.ĐTXD ngày 11/9/2021 của UBND huyện</t>
  </si>
  <si>
    <t>- Trường TH Nguyễn Huệ</t>
  </si>
  <si>
    <t>XD 12 PH + 09 PCN,  HMP + TB</t>
  </si>
  <si>
    <t>271/QĐ-UBND.ĐTXD ngày 19/12/2020 của UBND huyện</t>
  </si>
  <si>
    <t>- Trường THCS Nguyễn Quang Diêu</t>
  </si>
  <si>
    <t>XD 12 PH + 24 PCN, HMP + HTKT + TB</t>
  </si>
  <si>
    <t>272/QĐ-UBND.ĐTXD ngày 19/12/2020 của UBND huyện</t>
  </si>
  <si>
    <t>- Trường THCS Tân Phước</t>
  </si>
  <si>
    <t xml:space="preserve">XD 02 PH + 23 PCN, TB + HMP </t>
  </si>
  <si>
    <t>273/QĐ-UBND.ĐTXD ngày 19/12/2020 của UBND huyện</t>
  </si>
  <si>
    <t>- Trường THCS Tân Hộ Cơ</t>
  </si>
  <si>
    <t>XD 12 PH + 18 PCN, HMP + TB</t>
  </si>
  <si>
    <t>274/QĐ-UBND.ĐTXD ngày 19/12/2020 của UBND huyện</t>
  </si>
  <si>
    <t>- Trường MG Tân Thành A (điểm chính)</t>
  </si>
  <si>
    <t>316/QĐ-UBND.ĐTXD ngày 28/12/2020 và 319/QĐ-UBND.ĐTXD ngày 08/10/2021 (điều chỉnh dự án) của UBND huyện</t>
  </si>
  <si>
    <t>- Trường TH Tân Công Chí 1</t>
  </si>
  <si>
    <t xml:space="preserve">XD 4 PH + 7 PCN, TB + HMP </t>
  </si>
  <si>
    <t>317/QĐ-UBND.ĐTXD ngày 28/12/2020 và 331/QĐ-UBND.ĐTXD ngày 18/10/2021 (điều chỉnh dự án) của UBND huyện</t>
  </si>
  <si>
    <t>- Trường TH Bình Phú 2</t>
  </si>
  <si>
    <t xml:space="preserve">XD 10 PH, 11 PCN + HMP HTKT + TB  </t>
  </si>
  <si>
    <t>318/QĐ-UBND.ĐTXD ngày 28/12/2020 và 331/QĐ-UBND.ĐTXD ngày 18/10/2021 (điều chỉnh dự án) của UBND huyện</t>
  </si>
  <si>
    <t>- Trường TH Tân Thành B2</t>
  </si>
  <si>
    <t>XD 11 PH + 18 PCN,  HMP + TB</t>
  </si>
  <si>
    <t xml:space="preserve">319/QĐ-UBND.ĐTXD ngày 28/12/2020 của UBND huyện </t>
  </si>
  <si>
    <t>- Trường THCS Nguyễn Văn Trỗi</t>
  </si>
  <si>
    <t xml:space="preserve">XD 03 PH + 24 PCN, TB + HMP </t>
  </si>
  <si>
    <t>320/QĐ-UBND.ĐTXD ngày 28/12/2020 của UBND huyện</t>
  </si>
  <si>
    <t>- Trường MN Dinh Bà (điểm phụ Cụm dân cư mới)</t>
  </si>
  <si>
    <t>4PH+thiết bị+HMP</t>
  </si>
  <si>
    <t>372/QĐ-UBND.XDCB ngày 10/11/2021 của UBND huyện</t>
  </si>
  <si>
    <t>- Trường MN Tân Thành A (điểm phụ Chiến Thắng)</t>
  </si>
  <si>
    <t>3PH+thiết bị+HMP</t>
  </si>
  <si>
    <t>374/QĐ-UBND.XDCB ngày 10/11/2021 của UBND huyện</t>
  </si>
  <si>
    <t>- Trường MN 1/6</t>
  </si>
  <si>
    <t>7PCN+thiết bị+HMP</t>
  </si>
  <si>
    <t>373/QĐ-UBND.XDCB ngày 10/11/2021 của UBND huyện</t>
  </si>
  <si>
    <t>X</t>
  </si>
  <si>
    <t>UBND huyện Tam Nông</t>
  </si>
  <si>
    <t>- Trường TH Tràm Chim 2 (điểm chính)</t>
  </si>
  <si>
    <t>HTN</t>
  </si>
  <si>
    <t>1780/QĐ-UBND-HC ngày 18/12/2020 của UBND huyện</t>
  </si>
  <si>
    <t>- Trường TH Phú Ninh B (điểm chính)</t>
  </si>
  <si>
    <t>1889/QĐ-UBND-HC ngày 24/12/2020 của UBND huyện</t>
  </si>
  <si>
    <t>- Trường TH Phú Hiệp A (điểm chính)</t>
  </si>
  <si>
    <t>1891/QĐ-UBND-HC ngày 24/12/2020 của UBND huyện</t>
  </si>
  <si>
    <t>- Trường THCS An Hòa</t>
  </si>
  <si>
    <t>1930/QĐ-UBND-HC ngày 18/12/2020 của UBND huyện</t>
  </si>
  <si>
    <t>Trường Mầm non Tràm Chim</t>
  </si>
  <si>
    <t>2035/QĐ-UBND-HC ngày 01/11/2021 của UBND huyện</t>
  </si>
  <si>
    <t>Trường Tiểu học Phú Cường B (điểm chính)</t>
  </si>
  <si>
    <t>2032/QĐ-UBND-HC ngày 01/11/2021 của UBND huyện</t>
  </si>
  <si>
    <t>Trường Tiểu học -THCS Phú Thành B</t>
  </si>
  <si>
    <t>2289/QĐ-UBND-HC ngày 30/11/2021 của UBND huyện</t>
  </si>
  <si>
    <t>Trường Trung học cơ sở Phú Hiệp</t>
  </si>
  <si>
    <t>2295/QĐ-UBND-HC ngày 02/12/2021 của UBND huyện</t>
  </si>
  <si>
    <t>Trường Tiểu học Phú Hiệp B (Điểm Chính)</t>
  </si>
  <si>
    <t>2389/QĐ-UBND-HC ngày 1712/2021 của UBND huyện</t>
  </si>
  <si>
    <t>Trường Mầm non Hoa Sen</t>
  </si>
  <si>
    <t>2022-2024</t>
  </si>
  <si>
    <t>2296/QĐ-UBND-HC ngày 02/12/2021 của UBND huyện</t>
  </si>
  <si>
    <t>XI</t>
  </si>
  <si>
    <t>UBND huyện Thanh Bình</t>
  </si>
  <si>
    <t>- Trường THCS Tân Thạnh</t>
  </si>
  <si>
    <t>HTB</t>
  </si>
  <si>
    <t>2021 2023</t>
  </si>
  <si>
    <t>380/QĐ-UBND ngày 30/12/2020 của UBND huyện</t>
  </si>
  <si>
    <t>- Trường THCS An  Phong</t>
  </si>
  <si>
    <t>379/QĐ-UBND ngày 30/12/2020 của UBND huyện</t>
  </si>
  <si>
    <t>- Trường TH Tân Mỹ 1</t>
  </si>
  <si>
    <t>381/QĐ-UBND ngày 30/12/2020 của UBND huyện</t>
  </si>
  <si>
    <t>- Trường TH Tân Quới 2</t>
  </si>
  <si>
    <t xml:space="preserve"> 382/QĐ-UBND ngày 30/12/2020 của UBND huyện</t>
  </si>
  <si>
    <t>Trường Tiểu học Tân Mỹ 2 (Điểm chính)</t>
  </si>
  <si>
    <t>10PH+19PCN+HMP+thiết bị</t>
  </si>
  <si>
    <t>561/QĐ-UBND.HC ngày 25/11/2021 của UBND huyện</t>
  </si>
  <si>
    <t>Trường Mẫu giáo Phú Lợi (Điểm chính)</t>
  </si>
  <si>
    <t>4PH+16PCN+HMP+thiết bị</t>
  </si>
  <si>
    <t>562/QĐ-UBND.HC ngày 25/11/2021 của UBND huyện</t>
  </si>
  <si>
    <t>Trường THCS Phú Lợi</t>
  </si>
  <si>
    <t>23PCN+HMP+thiết bị</t>
  </si>
  <si>
    <t>563/QĐ-UBND.HC ngày 25/11/2021 của UBND huyện</t>
  </si>
  <si>
    <t>Trường Mẫu giáo Tân Mỹ (Điểm chính)</t>
  </si>
  <si>
    <t>8PH+16PCN+HMP+thiết bị</t>
  </si>
  <si>
    <t>566/QĐ-UBND.HC ngày 25/11/2021 của UBND huyện</t>
  </si>
  <si>
    <t>Trường Tiểu học Bình Tấn 2 (Điểm chính)</t>
  </si>
  <si>
    <t>4PH+7PCN+HMP+thiết bị</t>
  </si>
  <si>
    <t>564/QĐ-UBND.HC ngày 25/11/2021 của UBND huyện</t>
  </si>
  <si>
    <t>Trường Tiểu học Thị trấn 2 (Điểm chính)</t>
  </si>
  <si>
    <t>10PH+10PCN+HMP+thiết bị</t>
  </si>
  <si>
    <t>565/QĐ-UBND.HC ngày 25/11/2021 của UBND huyện</t>
  </si>
  <si>
    <t>- Trung tâm Văn hóa - HTCĐ xã Phú Lợi</t>
  </si>
  <si>
    <t>378/QĐ-UBND-HC ngày 29/12/2020 của UBND huyện</t>
  </si>
  <si>
    <t>- Trung tâm Văn hóa - HTCĐ xã Tân Mỹ</t>
  </si>
  <si>
    <t>534/QĐ-UBND-HC ngày 11/11/2021 của UBND huyện</t>
  </si>
  <si>
    <t>XII</t>
  </si>
  <si>
    <t>UBND huyện Lai Vung</t>
  </si>
  <si>
    <t>- Trường MN Long Thắng 2</t>
  </si>
  <si>
    <t>H. L Vung</t>
  </si>
  <si>
    <t>575/QĐ-UBND-XDCB ngày 28/12/2020 của UBND huyện</t>
  </si>
  <si>
    <t>- Trường MN Long Hậu 2</t>
  </si>
  <si>
    <t>578/QĐ-UBND-XDCB ngày 28/12/2020 của UBND huyện</t>
  </si>
  <si>
    <t>- Trường TH Long Hậu 2</t>
  </si>
  <si>
    <t>576/QĐ-UBND-XDCB ngày 28/12/2020 của UBND huyện</t>
  </si>
  <si>
    <t>- Trường TH Long Thắng 2</t>
  </si>
  <si>
    <t>574/QĐ-UBND-XDCB ngày 28/12/2020 của UBND huyện</t>
  </si>
  <si>
    <t>- Trường TH Vĩnh Thới 3</t>
  </si>
  <si>
    <t>577/QĐ-UBND-XDCB ngày 28/12/2020 của UBND huyện</t>
  </si>
  <si>
    <t>- Trường TH Tân Hòa 1</t>
  </si>
  <si>
    <t>573/QĐ-UBND-XDCB ngày 28/12/2020 của UBND huyện</t>
  </si>
  <si>
    <t>- Trường THCS Tân phước</t>
  </si>
  <si>
    <t>579/QĐ-UBND-XDCB ngày 28/12/2020 của UBND huyện</t>
  </si>
  <si>
    <t>Trường Tiểu học Tân Thành 3</t>
  </si>
  <si>
    <t>15PH+15PCN+thiết bị+HMP</t>
  </si>
  <si>
    <t>2022- 2023</t>
  </si>
  <si>
    <t>Trường Tiểu học Phong Hòa 2 (điểm chính)</t>
  </si>
  <si>
    <t>2PH+4PCN+thiết bị+HMP</t>
  </si>
  <si>
    <t>Trường Tiểu học Phong Hòa 2 (điểm Tân Qưới)</t>
  </si>
  <si>
    <t>6PH+2PCN+thiết bị+HMP</t>
  </si>
  <si>
    <t>Trường THCS Long Hậu</t>
  </si>
  <si>
    <t>14PH+20PCN+thiết bị+HMP</t>
  </si>
  <si>
    <t>2022- 2024</t>
  </si>
  <si>
    <t>XIII</t>
  </si>
  <si>
    <t>Sở Giáo dục và Đào tạo</t>
  </si>
  <si>
    <t>- Hội trường trường THPT chuyên Nguyễn Quang Diêu</t>
  </si>
  <si>
    <t>Hội trường 500 chỗ</t>
  </si>
  <si>
    <t>1980/QÐ-UBND.HC ngày 30/12/2020 và 643/QĐ-UBND.HC ngày 28/5/2021 của UBND Tỉnh</t>
  </si>
  <si>
    <t>- Dự án Mua sắm thiết bị mầm non giai đoạn 2021-2025</t>
  </si>
  <si>
    <t>Tỉnh ĐT</t>
  </si>
  <si>
    <t>500 bộ thiết bị và 30 phòng máy tính cho mầm non</t>
  </si>
  <si>
    <t>640/QÐ-UBND.HC ngày 27/5/2021 của UBND Tỉnh</t>
  </si>
  <si>
    <t>Mua sắm thiết bị dạy học tin học</t>
  </si>
  <si>
    <t>62 máy tính gv, 2.281 máy tính họcsinh; 42 bộ bàn ghế gv, 817 bàn và 2.244 ghế học sinh; hệ thống mạng cho 41 trường THPT</t>
  </si>
  <si>
    <t>Số 828/QĐ-UBND.HC ngày 29/6/2021 của UBND Tỉnh</t>
  </si>
  <si>
    <t>- Dự án Mua sắm thiết bị bàn ghế học sinh phổ thông</t>
  </si>
  <si>
    <t>20.236 bộ bàn ghế họcsinh</t>
  </si>
  <si>
    <t>1954/QÐ-UBND.HC ngày 25/12/2020 của UBND Tỉnh</t>
  </si>
  <si>
    <t>- Dự án Mua sắm trang thiết bị dạy học ngoại ngữ</t>
  </si>
  <si>
    <t>thiết bị và phần mềm dạy học tại 273 phòng dạy học ngoại ngữ</t>
  </si>
  <si>
    <t>- Trường THPT Tân Phú Trung</t>
  </si>
  <si>
    <t>1824/QĐ-UBND.HC ngày 30/11/2021 của UBND Tỉnh</t>
  </si>
  <si>
    <t>- Trường THPT Lai Vung 3</t>
  </si>
  <si>
    <t>1825/QÐ-UBND.HC ngày 01/12/2021 của UBND Tỉnh</t>
  </si>
  <si>
    <t>- Trường THCS-THPT Hòa Bình</t>
  </si>
  <si>
    <t>1823/QÐ-UBND.HC ngày 30/11/2021 của UBND Tỉnh</t>
  </si>
  <si>
    <t>XIV</t>
  </si>
  <si>
    <t>Ban QLDA ĐTXD CT DD&amp;CN Tỉnh</t>
  </si>
  <si>
    <t>- Nâng cấp, mở rộng trung tâm dịch vụ việc làm tỉnh Đồng Tháp</t>
  </si>
  <si>
    <t>934/QĐ-UBND.HC ngày 03/9/2019, 1430/QĐ-UBND.HC ngày 20/9/2021 của UBND Tỉnh</t>
  </si>
  <si>
    <t>- Trường Cao đẳng cộng đồng Đồng Tháp (giai đoạn 2)</t>
  </si>
  <si>
    <t>cải tạo, sửa chữa một số công trình hiện trạng; đầu tư xây dựng mới khối phòng học lý thuyết và thực hành cho 2 khoa Cơ khí – Xây dựng và khoa Điện – Điện tử</t>
  </si>
  <si>
    <t>Số 574/QÐ-UBND.HC ngày 19/5/2021 của UBND Tỉnh</t>
  </si>
  <si>
    <t>- Dự án Trường Trung học phổ thông Kiến Văn</t>
  </si>
  <si>
    <t>28 phòng học, 25 phòng chức năng, công trình phụ trợ, hạ tầng kỹ thuật</t>
  </si>
  <si>
    <t>Số 1555/QĐ-UBND-HC ngày 07/10/2020 của UBND Tỉnh</t>
  </si>
  <si>
    <t>Dự án Trung học phổ thông thành phố Cao Lãnh</t>
  </si>
  <si>
    <t>Số 886/QĐ-UBND.HC ngày 07/7/2021 của UBND Tỉnh</t>
  </si>
  <si>
    <t>- Trường THPT Hồng Ngự 3</t>
  </si>
  <si>
    <t>D</t>
  </si>
  <si>
    <t>Khoa học, công nghệ</t>
  </si>
  <si>
    <t>Sở Khoa học và Công nghệ</t>
  </si>
  <si>
    <t>- Xưởng sản xuất thực nghiệm và phòng kiểm định hiệu chuẩn</t>
  </si>
  <si>
    <t>930/QĐ-UBND-HC ngày 14/7/2021 của UBND Tỉnh</t>
  </si>
  <si>
    <t>- Mua sắm thiết bị kiểm định, kiểm nghiệm phục vụ quản lý nhà nước, giai đoạn 2021 - 2025</t>
  </si>
  <si>
    <t>1289/QĐ-UBND-HC ngày 31/08/2021 của UBND tỉnh</t>
  </si>
  <si>
    <t>E</t>
  </si>
  <si>
    <t>Y tế, dân số và gia đình</t>
  </si>
  <si>
    <t>- Trạm kiểm dịch Y tế Thường Phước</t>
  </si>
  <si>
    <t>367/QĐ-UBND.HC ngày 29/3/2021 của UBND Tỉnh</t>
  </si>
  <si>
    <t>- Trạm kiểm dịch Y tế Dinh Bà</t>
  </si>
  <si>
    <t>336/QĐ-UBND-HC ngày 22/3/2021 của UBND Tỉnh</t>
  </si>
  <si>
    <t>- Nâng cấp, mở rộng hệ thống cơ sở vật chất và trang thiết bị  Bệnh viện đa khoa khu vực Hồng Ngự</t>
  </si>
  <si>
    <t>75/NQ-HĐND ngày 17/8/2021 của HĐND Tỉnh
(CTĐT)</t>
  </si>
  <si>
    <t>- Nâng cấp Mở rộng Bệnh viện Phổi</t>
  </si>
  <si>
    <t>2021-2025</t>
  </si>
  <si>
    <t>76/NQ-HĐND ngày 17/8/2021 của HĐND Tỉnh
(CTĐT)</t>
  </si>
  <si>
    <t>Sở Y tế</t>
  </si>
  <si>
    <t xml:space="preserve">- Trang bị bổ sung mới thiết bị chuyên môn cho 08 Trung tâm y tế có giường bệnh của tỉnh Đồng Tháp
</t>
  </si>
  <si>
    <t>77/NQ-HĐND ngày 17/8/2021 của HĐND Tỉnh
(CTĐT)</t>
  </si>
  <si>
    <t>F</t>
  </si>
  <si>
    <t>Văn hóa</t>
  </si>
  <si>
    <t>Dự án nhóm A</t>
  </si>
  <si>
    <t xml:space="preserve">- Nhà trưng bày Xứ ủy Nam bộ và văn hóa Óc Eo tại Khu di tích quốc gia đặc biệt Gò Tháp, tỉnh Đồng Tháp </t>
  </si>
  <si>
    <t xml:space="preserve">1307/QÐ-UBND.HC ngày 24/8/2020; 1071/QÐ-UBND.HC ngày 03/8/2021 (QĐĐT đ/c) của UBND Tỉnh </t>
  </si>
  <si>
    <t>G</t>
  </si>
  <si>
    <t>Phát thanh truyền hình thông tấn</t>
  </si>
  <si>
    <t>Đài phát thanh và Truyền hình Đồng Tháp</t>
  </si>
  <si>
    <t>- Dự án Thiết bị truyền hình kỹ thuật số chuẩn HD</t>
  </si>
  <si>
    <t>hệ thống mạng lưu trữ; thiết bị, phim trường</t>
  </si>
  <si>
    <t>2022-2025</t>
  </si>
  <si>
    <t>528/QĐ-UBND.HC ngày 10/5/2021; 1126/QĐ-UBND-HC ngày 10/8/2021 của UBND Tỉnh</t>
  </si>
  <si>
    <t>H</t>
  </si>
  <si>
    <t>Thể dục, thể thao</t>
  </si>
  <si>
    <t>Ban QLDA ĐTXD Công trình Dân dụng và Công nghiệp Tỉnh</t>
  </si>
  <si>
    <t>- Cải tạo, sửa chữa cơ sở vật chất khu liên hợp thể dục thể thao</t>
  </si>
  <si>
    <t>Số 885/QĐ-UBND-HC ngày 07/7/2021 của UBND Tỉnh</t>
  </si>
  <si>
    <t>Khu liên hợp TDTT huyện Hồng Ngự</t>
  </si>
  <si>
    <t>13356/QĐ-UBND ngày 29/11/2021 của UBND huyện</t>
  </si>
  <si>
    <t xml:space="preserve">Tổ hợp thể thao xã Long Thuận
</t>
  </si>
  <si>
    <t>11066/QĐ-UBND ngày 03/9/2021; 13174/QĐ-UBND ngày 25/11/2021 của UBND huyện</t>
  </si>
  <si>
    <t>Tổ hợp thể thao xã Long Khánh A</t>
  </si>
  <si>
    <t>11175/QĐ-UBND ngày 17/9/2021; 13176/QĐ-UBND ngày 25/11/2021 của UBND huyện</t>
  </si>
  <si>
    <t xml:space="preserve">Khu liên hợp TDTT huyện Thanh Bình
</t>
  </si>
  <si>
    <t>Tổ hợp thể thao xã Tân Long</t>
  </si>
  <si>
    <t>266/QĐ-UBND.HC ngày 06/7/2021 của UBND huyện</t>
  </si>
  <si>
    <t>Tổ hợp thể thao xã Bình Tấn</t>
  </si>
  <si>
    <t>162/QĐ-UBND-HC ngày 17/5/2021; 569/QĐ-UBND-HC ngày 25/11/2021 của UBND huyện</t>
  </si>
  <si>
    <t>Tổ hợp thể thao xã Tân Quới</t>
  </si>
  <si>
    <t>568/QĐ-UBND-HC ngày 25/11/2021 của UBND huyện</t>
  </si>
  <si>
    <t>Tổ hợp thể thao xã Tân Phú</t>
  </si>
  <si>
    <t>Tổ hợp thể thao xã Tân Mỹ</t>
  </si>
  <si>
    <t xml:space="preserve">Khu liên hợp TDTT huyện Lai Vung
</t>
  </si>
  <si>
    <t>337/QĐ-UBND-XDCB ngày 03/11/2021 của UBND huyện</t>
  </si>
  <si>
    <t>Tổ hợp thể thao xã Tân Thành</t>
  </si>
  <si>
    <t>338/QĐ-UBND-XDCB ngày 03/11/2021 của UBND huyện</t>
  </si>
  <si>
    <t>Tổ hợp thể thao xã Phong Hòa</t>
  </si>
  <si>
    <t xml:space="preserve">Khu liên hợp TDTT huyện Lấp Vò
</t>
  </si>
  <si>
    <t xml:space="preserve">Tổ hợp thể thao xã Long Hưng B
</t>
  </si>
  <si>
    <t xml:space="preserve">Tổ hợp thể thao xã Bình Thạnh Trung
</t>
  </si>
  <si>
    <t>Tổ hợp thể thao xã Hội An Đông</t>
  </si>
  <si>
    <t xml:space="preserve">Khu liên hợp thể dục thể thao huyện Tháp Mười </t>
  </si>
  <si>
    <t xml:space="preserve">10553/QĐ-UBND ngày 12/11/2021 của UBND huyện </t>
  </si>
  <si>
    <t>Tổ hợp thể thao xã Đốc Binh Kiều</t>
  </si>
  <si>
    <t>2022</t>
  </si>
  <si>
    <t>10552/QĐ-UBND ngày 12/11/2021 của UBND huyện</t>
  </si>
  <si>
    <t xml:space="preserve">Tổ hợp thể thao xã Tân Hội </t>
  </si>
  <si>
    <t>1086/QĐ-UBND ngày 11/6/2021; 2744/QĐ-UBND ngày 20/12/2021 của UBND huyện</t>
  </si>
  <si>
    <t>Tổ hợp thể thao xã Phú Thọ</t>
  </si>
  <si>
    <r>
      <t xml:space="preserve">1839/QĐ-UBND-HC ngày 18/12/2020; </t>
    </r>
    <r>
      <rPr>
        <sz val="14"/>
        <color rgb="FF00B0F0"/>
        <rFont val="Times New Roman"/>
        <family val="1"/>
      </rPr>
      <t>2377/QĐ-UBND-HC ngày 14/12/2021 (điều chỉnh CTĐT); 2414/QĐ-UBND-HC ngày 22/12/2020 (QĐĐT)</t>
    </r>
    <r>
      <rPr>
        <sz val="14"/>
        <rFont val="Times New Roman"/>
        <family val="1"/>
      </rPr>
      <t xml:space="preserve"> của UBND huyện</t>
    </r>
  </si>
  <si>
    <t>Tổ hợp thể thao xã Phú Đức</t>
  </si>
  <si>
    <r>
      <t xml:space="preserve">1765/QĐ-UBND-HC ngày 18/12/2020; </t>
    </r>
    <r>
      <rPr>
        <sz val="14"/>
        <color rgb="FF00B0F0"/>
        <rFont val="Times New Roman"/>
        <family val="1"/>
      </rPr>
      <t>2391/QĐ-UBND-HC ngày 17/12/2021 (điều chỉnh CTĐT); 2413/QĐ-UBND-HC ngày 22/12/2021 (QĐĐT)</t>
    </r>
    <r>
      <rPr>
        <sz val="14"/>
        <rFont val="Times New Roman"/>
        <family val="1"/>
      </rPr>
      <t xml:space="preserve"> của UBND huyện</t>
    </r>
  </si>
  <si>
    <t>Tổ hợp thể thao xã An Long</t>
  </si>
  <si>
    <t>1764/QĐ-UBND-HC ngày 18/12/2020; 2413/QĐ-UBND-HC ngày 22/12/2021 (QĐĐT) của UBND huyện</t>
  </si>
  <si>
    <t>Tổ hợp thể thao xã Tân Thuận Tây</t>
  </si>
  <si>
    <t>2343/QĐ-UBND ngày 16/11/2021 của UBND Thành phố</t>
  </si>
  <si>
    <t>Tổ hợp thể thao xã An Phú Thuận</t>
  </si>
  <si>
    <t>455/QĐ-UBND ngày 08/6/2021; 1797/QĐ-UBND ngày 03/12/2021 của UBND huyện</t>
  </si>
  <si>
    <t>Môi trường</t>
  </si>
  <si>
    <t>Trung tâm phát triển Quỹ đất - Sở Tài nguyên và Môi trường</t>
  </si>
  <si>
    <t>- Mở rộng Trung tâm công nghệ xử lý môi trường Mỹ Thọ (giai đoạn 1)</t>
  </si>
  <si>
    <t>- Nâng cấp tuyến đê bao, kè chống sạt lở, xây dựng hệ thống cống dọc sông Tiền, Thành phố Cao Lãnh (giai đoạn 2)</t>
  </si>
  <si>
    <t>HCL, TPCL</t>
  </si>
  <si>
    <t>dài 7,4km, mặt đê rộng 9m,
09 cống…</t>
  </si>
  <si>
    <t>942/QĐ-UBND-HC ngày 14/7/2021 của UBND Tỉnh
(CTĐT)</t>
  </si>
  <si>
    <t>Sở Nông nghiệp và Phát triển nông thôn</t>
  </si>
  <si>
    <t>- Chống chịu khí hậu tổng hợp và sinh kế bền vững Đồng bằng sông Cửu Long (MD-ICRSL) - WB9
+ Tiểu dự án Nâng cao khả năng thoát lũ và phát triển sinh kế bền vững thích ứng với khí hậu cho vùng Đồng Tháp Mười - các huyện phía Bắc tỉnh Đồng Tháp</t>
  </si>
  <si>
    <t>H.HN-TPHN-TN-TB</t>
  </si>
  <si>
    <t>2016-2022</t>
  </si>
  <si>
    <t>1693/QĐ-BNN-HTQT ngày 09/5/2016 của Bộ NN&amp;PTNT; 1251/QĐ-UBND ngày 15/10/2018 của UBND Tỉnh</t>
  </si>
  <si>
    <t>J</t>
  </si>
  <si>
    <t>Các hoạt động kinh tế</t>
  </si>
  <si>
    <t>J.1</t>
  </si>
  <si>
    <t>Nông nghiệp, lâm nghiệp, thủy lợi và thủy sản</t>
  </si>
  <si>
    <t>Huyện Tam Nông</t>
  </si>
  <si>
    <t>1</t>
  </si>
  <si>
    <t>Các dự án dự kiến khởi công năm 2022</t>
  </si>
  <si>
    <t>- Cải tạo sửa chữa hạ tầng kỹ thuật Cụm dân cư Cả Nổ</t>
  </si>
  <si>
    <t>1016/QĐ-UBND-HC ngày 23/7/2021 của UBND huyện</t>
  </si>
  <si>
    <t>- Cải tạo sửa chữa hạ tầng Cụm dân cư trung tâm xã Phú Ninh</t>
  </si>
  <si>
    <t>1017/QĐ-UBND-HC ngày 23/7/2021 của UBND huyện</t>
  </si>
  <si>
    <t>- Cải tạo sửa chữa hạ tầng Cụm dân cư trung tâm xã Phú Thành A</t>
  </si>
  <si>
    <t>1132/QĐ-UBND-HC ngày 16/8/2021 của UBND huyện</t>
  </si>
  <si>
    <t>Huyện Tháp Mười</t>
  </si>
  <si>
    <t>- CDC trung tâm xã Phú Điền</t>
  </si>
  <si>
    <t>10545/QĐ-UBND ngày 12/11/2021 của UBND huyện Tháp Mười</t>
  </si>
  <si>
    <t>- CDC Phú Điền mở rộng</t>
  </si>
  <si>
    <t>10546/QĐ-UBND ngày 12/11/2021 của UBND huyện Tháp Mười</t>
  </si>
  <si>
    <t>- TDC kênh Đồng Tiến</t>
  </si>
  <si>
    <t>10547/QĐ-UBND ngày 12/11/2021 của UBND huyện Tháp Mười</t>
  </si>
  <si>
    <t>Huyện Cao Lãnh</t>
  </si>
  <si>
    <t>- CDC xã Phương Trà</t>
  </si>
  <si>
    <t xml:space="preserve">Số 1836/QĐ-UBND ngày 29/11/2021 của UBND Huyện  </t>
  </si>
  <si>
    <t>Huyện Lai Vung</t>
  </si>
  <si>
    <t>- CDC xã Vĩnh Thới</t>
  </si>
  <si>
    <t>HL Vung</t>
  </si>
  <si>
    <t>210/QĐ-UBND-XDCB ngày 05/8/2021 của UBND huyện</t>
  </si>
  <si>
    <t>Huyện Tân Hồng</t>
  </si>
  <si>
    <t>- CDC xã An Phước</t>
  </si>
  <si>
    <t>327/QĐ-UBND.XDCB ngày 28/12/2020 của UBND huyện</t>
  </si>
  <si>
    <t>- Dự án Bố trí ổn định dân cư Dinh Bà, xã Tân Hộ Cơ, huyện Tân Hồng</t>
  </si>
  <si>
    <t>2020 - 2022</t>
  </si>
  <si>
    <t>761/QĐ-UBND.HC ngày 27/5/2020; 940/QĐ-UBND.HC ngày 14/7/2021 của UBND Tỉnh</t>
  </si>
  <si>
    <t>- CDC Thống Nhất</t>
  </si>
  <si>
    <t>395/QĐ-UBND.ĐTXD ngày 19/11/2021 của UBND huyện</t>
  </si>
  <si>
    <t>- CDC Bắc Trang</t>
  </si>
  <si>
    <t>394/QĐ-UBND.ĐTXD ngày 19/11/2021 của UBND huyện</t>
  </si>
  <si>
    <t>- Dự án Chuyển đổi nông nghiệp bền vững (Vnsat) tỉnh Đồng Tháp</t>
  </si>
  <si>
    <t>2988/QĐ-BNN-HTQT ngày 06/8/2020 của Bộ NN&amp;PTNT; 1397/QĐ-UBND ngày 21/12/2015; 503/QĐ-UBND.HC ngày 04/5/2021 của UBND Tỉnh</t>
  </si>
  <si>
    <r>
      <t xml:space="preserve">- Dự án phát triển cơ sở hạ tầng tỉnh Đồng Tháp </t>
    </r>
    <r>
      <rPr>
        <i/>
        <sz val="12"/>
        <rFont val="Times New Roman"/>
        <family val="1"/>
      </rPr>
      <t/>
    </r>
  </si>
  <si>
    <t>2018-2023</t>
  </si>
  <si>
    <t>149/QĐ-TTg ngày 28/01/2015; 34/QĐ-TTg ngày 10/01/2018 của Thủ tướng Chính phủ; 846/QĐ-UBND.HC ngày 21/7/2016; 975/QĐ-UBND ngày 23/8/2017; 1139/QĐ-UBND ngày 04/10/2019 của UBND tỉnh</t>
  </si>
  <si>
    <t>- Xử lý sạt lở cấp bách bờ sông Tiền khu vực xã Bình Hàng Trung, huyện Cao Lãnh</t>
  </si>
  <si>
    <t xml:space="preserve">298/QĐ-UBND ngày 19/3/2020; 1520/QĐ-UBND-HC ngày 06/10/2021 của UBND Tỉnh </t>
  </si>
  <si>
    <t>Phòng chống sạt lở bờ sông để bảo vệ dân cư tại các khu vực xung yếu trên địa bàn tỉnh Đồng Tháp (khu vực xã Long Thuận và Phú Thuận A, huyện Hồng Ngự)</t>
  </si>
  <si>
    <t>1833/QĐ-UBND-HC ngày 01/12/2020; 1191/QĐ-UBND-HC ngày 18/08/2021 của UBND Tỉnh</t>
  </si>
  <si>
    <t>Sở Xây dựng</t>
  </si>
  <si>
    <t>Bố trí dân cư tỉnh Đồng Tháp giai đoạn 2021-2025</t>
  </si>
  <si>
    <t>948/QĐ-UBND-HC ngày 14/7/2021 của UBND Tỉnh; 1030/QĐ-UBND-HC ngày 28/7/2021 của UBND Tỉnh
(QĐ CTĐT)</t>
  </si>
  <si>
    <t>J.2</t>
  </si>
  <si>
    <t>Giao thông</t>
  </si>
  <si>
    <t>Sở Giao thông vận tải</t>
  </si>
  <si>
    <t>- Xây dựng tuyến ĐT.857 (đoạn QL30- ĐT.845)</t>
  </si>
  <si>
    <t>HTB-HCL-HTM</t>
  </si>
  <si>
    <t>969/QĐ-UBND-HC ngày 19/07/2021; 1338/QĐ-UBND-HC ngày 07/09/2021 của UBND Tỉnh</t>
  </si>
  <si>
    <t>- Hạ tầng giao thông khu vực Nam sông Tiền, tỉnh Đồng Tháp</t>
  </si>
  <si>
    <t>Lvo-Lvung-TPSĐ</t>
  </si>
  <si>
    <t xml:space="preserve">Chiều dài 27,3km đường (12,24km cấp II-ĐB và 15,05km cấp III-ĐB); XD 28 cầu tải trọng HL93 </t>
  </si>
  <si>
    <t>Ban QLDA ĐTXD CT Giao thông Tỉnh</t>
  </si>
  <si>
    <t>- Nâng cấp đường ĐT841 và xây dựng mới cầu Sở Thượng 2</t>
  </si>
  <si>
    <t>HN-TXHN</t>
  </si>
  <si>
    <t>Chiều dài 19,22km, cấp IV-ĐB: nền rộng 9m, mặt láng nhựa rộng 7m;  01 cầu HL93</t>
  </si>
  <si>
    <t>1673/QĐ-UBND.HC ngày 30/12/2019 của UBND Tỉnh</t>
  </si>
  <si>
    <t>- Mở rộng đường ĐT 849 đoạn từ ĐT 848 đến Quốc lộ 80</t>
  </si>
  <si>
    <t>LVo</t>
  </si>
  <si>
    <t xml:space="preserve">Cấp III - đồng bằng, chiều dài 9,8km </t>
  </si>
  <si>
    <t>Số 1841/QĐ-UBND-HC ngày 04/12/2020 của UBND Tỉnh</t>
  </si>
  <si>
    <t>- Nâng cấp đường ĐT848 đoạn từ nút giao ĐT849 đến cầu Cái Tàu Thượng</t>
  </si>
  <si>
    <t>Chiều dài 10,45km, cấp IV-ĐB: nền rộng 9m, mặt thảm nhựa rộng 7m; XD mới cống hộp đã xuống cấp</t>
  </si>
  <si>
    <t>1676/QĐ-UBND.HC ngày 30/12/2019 của UBND Tỉnh</t>
  </si>
  <si>
    <t>- Mở rộng đường ĐT846 đoạn Mỹ An - Bằng Lăng</t>
  </si>
  <si>
    <t>TM</t>
  </si>
  <si>
    <t>Nâng cấp, mở rộng 9,7Km đường cấp IV đồng bằng</t>
  </si>
  <si>
    <t>1674/QĐ-UBND-HC ngày 30/12/2019</t>
  </si>
  <si>
    <t>- Xây dựng cầu Tân Thành B tuyến ĐT843</t>
  </si>
  <si>
    <t>TH</t>
  </si>
  <si>
    <t>Chiều dài 74m, rộng 8m, tải trọng HL93</t>
  </si>
  <si>
    <t>2021 - 2022</t>
  </si>
  <si>
    <t>1892/QĐ-UBND-HC ngày 16/12/2020 và 1855a/QĐ-UBND-HC ngày 07/12/2021 của UBND Tỉnh</t>
  </si>
  <si>
    <t>- Đường ĐT845 đoạn Trường Xuân - Tân Phước</t>
  </si>
  <si>
    <t>HTM-HTN-HTH</t>
  </si>
  <si>
    <t>Số 647/QĐ-UBND-HC ngày 28/5/2021 của UBND Tỉnh</t>
  </si>
  <si>
    <t>-  Nâng cấp hệ cầu trên đường ĐT.844 (đoạn Tràm Chim - Trường Xuân)</t>
  </si>
  <si>
    <t>HTN, HTM</t>
  </si>
  <si>
    <t>Số 646/QĐ-UBND-HC ngày 28/5/2021; 948/QĐ-UBND-HC ngày 14/7/2021; 1896/QĐ-UBND.HC ngày 14/12/2021 của UBND Tỉnh</t>
  </si>
  <si>
    <t>- Nâng cấp mở rộng tuyến ĐT.855 đoạn TT Tràm Chim - Hòa Bình</t>
  </si>
  <si>
    <t>941/QĐ-UBND-HC ngày 14/7/2021 của UBND Tỉnh
(QĐ CTĐT)</t>
  </si>
  <si>
    <t>Trung tâm phát triển Quỹ đất - Sở TN&amp;MT</t>
  </si>
  <si>
    <t>- Xây dựng tuyến ĐT.857 (đoạn QL30- ĐT.845) - Phần đền bù</t>
  </si>
  <si>
    <t>TB-CL-TM</t>
  </si>
  <si>
    <t>Chiều dài 44,8km, cấp IV-ĐB. XD 27 cầu BTCT tải trọng HL93</t>
  </si>
  <si>
    <t>- Đường T3. Hạ tầng thủy sản (đoạn từ tỉnh lộ ĐT848 đến sông Tiền) (hỗ trợ có mục tiêu)</t>
  </si>
  <si>
    <t>Chiều dài 690m, nền rộng 20m, mặt rộng 14m; XD 02 cầu tải trọng HL93</t>
  </si>
  <si>
    <t>Số 412/QĐ-UBND-XDCB ngày 30/12/2020 của UBND TPSĐ</t>
  </si>
  <si>
    <t>- Hệ thống cầu đường bờ Đông kênh Cái Bèo</t>
  </si>
  <si>
    <t>02 cầu BTCT rộng 6m</t>
  </si>
  <si>
    <t>848/QĐ-UBND ngày 29/12/2020 của UBND huyện</t>
  </si>
  <si>
    <t>- Hệ thống cầu đường Bờ bắc kênh Nguyễn Văn Tiếp</t>
  </si>
  <si>
    <t>04 cầu BTCT rộng 6m</t>
  </si>
  <si>
    <t>849/QĐ-UBND ngày 29/12/2020 của UBND huyện</t>
  </si>
  <si>
    <t>- Đường bờ Bắc kênh Nguyễn Văn Tiếp</t>
  </si>
  <si>
    <t>516/QĐ-UBND ngày 26/8/2020 của UBND huyện</t>
  </si>
  <si>
    <t>- Đường ĐH.64</t>
  </si>
  <si>
    <t>Chiều dài 5,27km đường cấp V-ĐB</t>
  </si>
  <si>
    <t>724/QĐ-UBND.HC ngày 24/3/2021 của UBND Huyện</t>
  </si>
  <si>
    <t>- Đường ĐH.67B</t>
  </si>
  <si>
    <t>Cầu BTCT chiều rộng phần xe chạy 5,5m</t>
  </si>
  <si>
    <t>725/QĐ-UBND.HC ngày 24/3/2021 của UBND Huyện</t>
  </si>
  <si>
    <t>- Đường ĐH.65</t>
  </si>
  <si>
    <t>Chiều dài 17,386km đường cấp V-ĐB</t>
  </si>
  <si>
    <t>723/QĐ-UBND.HC ngày 24/3/2021 của UBND Huyện</t>
  </si>
  <si>
    <t>- Đường huyện lộ Phan Văn Bảy</t>
  </si>
  <si>
    <t>Chiều dài 6,882km. 08 cống ngang. 09 cầu BTCT có chiều rộng phần xe chạy 5,5m</t>
  </si>
  <si>
    <t>76/QĐ-UBND-XDCB ngày 26/3/2021 của UBND Huyện</t>
  </si>
  <si>
    <t>- Đường huyện lộ số 5</t>
  </si>
  <si>
    <t>Chiều dài 8,698km. 09 cầu BTCT có chiều rộng phần xe chạy 5,5m</t>
  </si>
  <si>
    <t>77/QĐ-UBND-XDCB ngày 26/3/2021 của UBND Huyện</t>
  </si>
  <si>
    <t>- Đường Kháng Chiến, bờ nam</t>
  </si>
  <si>
    <t>Chiều dài 2,3km. XD 01 cầu BTCT rộng 6m</t>
  </si>
  <si>
    <t>375/QĐ-UBND ngày 29/12/2020 của UBND Huyện</t>
  </si>
  <si>
    <t>- Đường Tân Thạnh - Phú Lợi</t>
  </si>
  <si>
    <t>374/QĐ-UBND ngày 29/12/2020 của UBND Huyện</t>
  </si>
  <si>
    <t>- Đường kênh 2/9</t>
  </si>
  <si>
    <t>570/QĐ-UBND.HC ngày 25/11/2021</t>
  </si>
  <si>
    <t>- Cầu qua kênh Mười Tải</t>
  </si>
  <si>
    <t>Cầu BTCT chiều rộng xe chạy 5,5m</t>
  </si>
  <si>
    <t>514/QĐ-UBND-HC ngày 22/3/2021 của UBND Huyện</t>
  </si>
  <si>
    <t>- Đường bờ Tây kênh Phú Đức</t>
  </si>
  <si>
    <t>Chiều dài 5,65km. XD 01 cầu BTCT rộng 5,5m</t>
  </si>
  <si>
    <t>1923/QĐ-UBND-HC ngày 28/12/2020</t>
  </si>
  <si>
    <t>- Cầu qua kênh An Bình</t>
  </si>
  <si>
    <t>Cầu BTCT rộng 6,2m</t>
  </si>
  <si>
    <t>1894/QĐ-UBND-HC ngày 24/12/2020; 1921/QĐ-UBND-HC ngày 28/12/2020</t>
  </si>
  <si>
    <t>- Cầu Phú Nông</t>
  </si>
  <si>
    <t>1814/QĐ-UBND-HC ngày 18/12/2020 của UBND huyện (CTĐT)</t>
  </si>
  <si>
    <t>- Cầu ranh Tam Nông - Tháp Mười</t>
  </si>
  <si>
    <t>1815/QĐ-UBND-HC ngày 18/12/2020 của UBND huyện (CTĐT)</t>
  </si>
  <si>
    <t>- ĐH Phú Thuận A</t>
  </si>
  <si>
    <t>Chiều dài 6,062km</t>
  </si>
  <si>
    <t>5982/QĐ-UBND ngày 29/12/2020 của UBND Huyện</t>
  </si>
  <si>
    <t>- ĐH. Long Khánh A-B</t>
  </si>
  <si>
    <t>- ĐH. Long Thuận</t>
  </si>
  <si>
    <t>13357/QĐ-UBND ngày 29/11/2021 của UBND huyện</t>
  </si>
  <si>
    <t>- ĐH. Long Phú Thuận A-B</t>
  </si>
  <si>
    <t xml:space="preserve">- Đường Tân Thành (Long Sơn Ngọc - Biên Giới) </t>
  </si>
  <si>
    <t>Chiều dài 6,1km</t>
  </si>
  <si>
    <t>286/QĐ-UBND.ĐTXD ngày 28/12/2020 của UBND Huyện</t>
  </si>
  <si>
    <t>- ĐH Tân Thành Đông đoạn từ cầu Chòi Mòi đến cầu Bàu Lức</t>
  </si>
  <si>
    <t>Chiều dài 6,747km</t>
  </si>
  <si>
    <t>287/QĐ-UBND.ĐTXD ngày 28/12/2020 của UBND Huyện</t>
  </si>
  <si>
    <t>- Đường Thống Nhất (đoạn từ kênh Hồng Ngự Vĩnh Hưng đến Quốc lộ 30)</t>
  </si>
  <si>
    <t>Chiều dài 6,084km, nền 7,5m, mặt láng nhựa 5,5m</t>
  </si>
  <si>
    <t>323/QĐ-UBND.ĐTXD ngày 28/12/2020 của UBND Huyện</t>
  </si>
  <si>
    <t>- ĐH Bắc Trang</t>
  </si>
  <si>
    <t>Chiều dài 7,43km, nền 7,5m, mặt láng nhựa 5,5m</t>
  </si>
  <si>
    <t>321/QĐ-UBND.ĐTXD ngày 28/12/2020 của UBND Huyện</t>
  </si>
  <si>
    <t>- ĐH Tứ Tân đoạn ĐH Tân Thành B - Tân Phước đến ĐH Tân Thành Tây</t>
  </si>
  <si>
    <t>Chiều dài 3,5km, nền 7,5m, mặt láng nhựa 5,5m</t>
  </si>
  <si>
    <t>322/QĐ-UBND.ĐTXD ngày 28/12/2020 của UBND Huyện</t>
  </si>
  <si>
    <t>- ĐH Việc Thược</t>
  </si>
  <si>
    <t>Chiều dài 5,9km, nâng cấp mặt đường láng nhựa 5,5m đạt tải trọng trục xe 10T</t>
  </si>
  <si>
    <t>324/QĐ-UBND.ĐTXD ngày 28/12/2020 của UBND Huyện</t>
  </si>
  <si>
    <t xml:space="preserve">- Cầu kênh Nguyễn Văn Tiếp A (chợ Mỹ Quí) </t>
  </si>
  <si>
    <t>Cầu BTCT rộng 8m</t>
  </si>
  <si>
    <t>6059/QĐ-UBND ngày 29/12/2020 của UBND Huyện</t>
  </si>
  <si>
    <t xml:space="preserve">- Đường Mù U - Rau Cần </t>
  </si>
  <si>
    <t>1748/QĐ-UBND ngày 30/11/2021 của huyện</t>
  </si>
  <si>
    <t>J.3</t>
  </si>
  <si>
    <t>Khu công nghiệp và khu kinh tế</t>
  </si>
  <si>
    <t>Ban Quản lý khu kinh tế</t>
  </si>
  <si>
    <t>Các dự án dự kiến khởi công mới năm 2022</t>
  </si>
  <si>
    <t>- Hạ tầng kỹ thuật khu kinh tế cửa khẩu Đồng Tháp (giai đoạn 3)</t>
  </si>
  <si>
    <t>TH-HN-TPHN</t>
  </si>
  <si>
    <t>hệ thống giao thông, thoát nước…</t>
  </si>
  <si>
    <t>J.4</t>
  </si>
  <si>
    <t>Công trình công cộng tại các đô thị, hạ tầng kỹ thuật khu đô thị mới</t>
  </si>
  <si>
    <t>- Đường ra bến phà Hồng Ngự - Tân Châu (Đ-01)</t>
  </si>
  <si>
    <t>- Đường Đ-07</t>
  </si>
  <si>
    <t>13006/QĐ-UBND ngày 15/11/2021 của UBND huyện</t>
  </si>
  <si>
    <t>- Chỉnh trang đô thị khu đô thị An Thạnh</t>
  </si>
  <si>
    <t xml:space="preserve">Số 1821/QĐ-UBND ngày 30/8/2021 của UBND TPHN </t>
  </si>
  <si>
    <t>- Hạ tầng khu đô thị Bắc An Thành</t>
  </si>
  <si>
    <t xml:space="preserve">Số 1820/QĐ-UBND ngày 30/8/2021 của UBND TPHN </t>
  </si>
  <si>
    <t>- Cầu Trần Hưng Đạo 
(bắc qua Mương Nhà Máy)</t>
  </si>
  <si>
    <t>- Cầu qua kênh hậu thị trấn Tràm Chim (Đường Tràm Chim)</t>
  </si>
  <si>
    <t>1917/QĐ-
UBND-HC
ngày 30/9/2021 của UBND huyện</t>
  </si>
  <si>
    <t>- Đường Tràm Chim nối dài (từ Tiếp giáp cầu qua kênh Hậu đến đường Đ-03) - Đường Đ-03 (từ đường Tràm Chim nối dài đến đường Đ-06)</t>
  </si>
  <si>
    <t>2209/QĐ-
UBND-HC
ngày 19/11/2021 của UBND huyện</t>
  </si>
  <si>
    <t>- Bờ kè hoa viên cặp QL30 (cặp sông Xóm Giồng)</t>
  </si>
  <si>
    <t xml:space="preserve">Số 1863/QĐ-UBND ngày 30/11/2021 của UBND Huyện  </t>
  </si>
  <si>
    <t>- Hoàn thiện mặt đường nội ô thị trấn</t>
  </si>
  <si>
    <t xml:space="preserve">Số 807/QĐ-UBND ngày 30/9/2021 của UBND Huyện  </t>
  </si>
  <si>
    <t>- Trục đường vào khu đô thị mới đường Thống Linh</t>
  </si>
  <si>
    <t xml:space="preserve">Số 1865/QĐ-UBND ngày 30/11/2021 của UBND Huyện  </t>
  </si>
  <si>
    <t>- Đường trục chính số 4, khóm Mỹ Thuận</t>
  </si>
  <si>
    <t xml:space="preserve">Số 1867/QĐ-UBND ngày 30/11/2021 của UBND Huyện  </t>
  </si>
  <si>
    <t>- Chỉnh trang, nâng cấp đầu voi chợ Trường Xuân theo quy hoạch</t>
  </si>
  <si>
    <t>5359/QĐ-UBND ngày 21/12/2020 của UBND huyện</t>
  </si>
  <si>
    <t>- Cầu kênh Nguyễn Văn Tiếp A</t>
  </si>
  <si>
    <t>5357/QĐ-UBND ngày 21/12/2020 của UBND huyện</t>
  </si>
  <si>
    <t xml:space="preserve">- Đầu tư hạ tầng Khu đô thị Bắc Mỹ An </t>
  </si>
  <si>
    <r>
      <t xml:space="preserve">Số 436/QĐ-UBND 31/10/2019; </t>
    </r>
    <r>
      <rPr>
        <sz val="14"/>
        <color rgb="FFFF0000"/>
        <rFont val="Times New Roman"/>
        <family val="1"/>
      </rPr>
      <t>11501/QĐ-UBND ngày 17/12/2021</t>
    </r>
    <r>
      <rPr>
        <sz val="14"/>
        <rFont val="Times New Roman"/>
        <family val="1"/>
      </rPr>
      <t xml:space="preserve"> UBND huyện</t>
    </r>
  </si>
  <si>
    <t>- Cầu và Đường Nguyễn Tất Thành nối dài</t>
  </si>
  <si>
    <t>QĐ 374/QĐ-UBND-XDCB ngày 27/11/2020</t>
  </si>
  <si>
    <t>Các dự án khởi công năm 2022</t>
  </si>
  <si>
    <t>- Đường N7 (đoạn từ đường Hoa Sa Đéc đến đường ĐT 848)</t>
  </si>
  <si>
    <t>183/QĐ-UBND-XDCB ngày 01/9/2021 của UBND TPSĐ</t>
  </si>
  <si>
    <r>
      <t xml:space="preserve">- Đường Rạch Ngã Cạy (đoạn từ rạch Cái Dâu đến vòng xoay Nguyễn Huệ)
</t>
    </r>
    <r>
      <rPr>
        <i/>
        <sz val="14"/>
        <rFont val="Times New Roman"/>
        <family val="1"/>
      </rPr>
      <t>(Hạng mục: Bồi thường, xây dựng)</t>
    </r>
  </si>
  <si>
    <t>HL vò</t>
  </si>
  <si>
    <t>1639/QĐ-UBND.HC ngày 29/11/2021 của UBND huyện</t>
  </si>
  <si>
    <t xml:space="preserve">- Khu dân cư đường Đ13 </t>
  </si>
  <si>
    <t>- Khu dân cư đường Đ5</t>
  </si>
  <si>
    <t>- Đường Phan Văn Bảy (đoạn tiếp giáp đường Đ-02 đến đường Ngô Gia Tự)</t>
  </si>
  <si>
    <t xml:space="preserve">- Đường D5 (từ đường N9 đến ĐT851) </t>
  </si>
  <si>
    <t>- Đường Nguyễn Thị Lựu (đoạn KDC Phường 4 Hòa An - sông Hổ Cứ)</t>
  </si>
  <si>
    <t>2522/QĐ-UBND ngày 30/11/2021 của UBND TPCL</t>
  </si>
  <si>
    <t>- Đường Vành Đai Tây (đoạn đường ĐT846 - KDC Phường 4 Hòa An)</t>
  </si>
  <si>
    <t>2523/QĐ-UBND ngày 30/11/2021 của UBND TPCL</t>
  </si>
  <si>
    <t>- Đường Nguyễn Văn Tre (đoạn đường Nguyễn Thái Học - đường Thiên Hộ Dương)</t>
  </si>
  <si>
    <t>2498/QĐ-UBND ngày 26/11/2021 của UBND TPCL</t>
  </si>
  <si>
    <t>J.5</t>
  </si>
  <si>
    <t>Quy hoạch</t>
  </si>
  <si>
    <t>Sở Kế hoạch và Đầu tư</t>
  </si>
  <si>
    <t>Nhiệm vụ quy hoạch</t>
  </si>
  <si>
    <t>- Xây dựng nhiệm vụ lập Quy hoạch tỉnh Đồng Tháp thời kỳ 2021-2030, tầm nhìn đến năm 2050</t>
  </si>
  <si>
    <t>22/QĐ-UBND.HC ngày 10/01/2020; 66/QĐ-UBND-HC ngày 18/01/2021 của UBND Tỉnh</t>
  </si>
  <si>
    <t>J.6</t>
  </si>
  <si>
    <t>Công nghệ thông tin</t>
  </si>
  <si>
    <t>Sở Thông tin và Truyền thông</t>
  </si>
  <si>
    <t>- Hệ thống thông tin ngành Thông tin và truyền thông</t>
  </si>
  <si>
    <t>Số 1407/QĐ-UBND-HC ngày 15/9/2021 của UBND Tỉnh</t>
  </si>
  <si>
    <t>- Dự án Cổng dịch vụ công và điều hành tác nghiệp nội bộ tỉnh Đồng Tháp</t>
  </si>
  <si>
    <t>931/QĐ-UBND-HC ngày 14/7/2021 của UBND Tỉnh</t>
  </si>
  <si>
    <t>- Dự án Triển khai Trung tâm điều hành thông minh (IoC)</t>
  </si>
  <si>
    <t>Số 1427/QĐ-UBND-HC ngày 20/9/2021 của UBND Tỉnh</t>
  </si>
  <si>
    <t xml:space="preserve">- Nâng cấp Hệ thống hạ tầng phục vụ Chính quyền số và an toàn thông tin mạng tỉnh Đồng Tháp </t>
  </si>
  <si>
    <t xml:space="preserve">1849/QĐ-UBND-HC ngày 06/12/2021 của UBND Tỉnh
</t>
  </si>
  <si>
    <t>Sở Tài nguyên và Môi trường</t>
  </si>
  <si>
    <t>Các dự án dự kiến chuyển tiếp hoàn thành sau năm 2022</t>
  </si>
  <si>
    <t>- Xây dựng hệ thống thông tin cơ sở dữ liệu Gis phục vụ quản lý cơ sở hạ tầng giai đoạn 1, trên địa bàn huyện Cao Lãnh</t>
  </si>
  <si>
    <t>Thiết bị, phần mềm, đào tạo</t>
  </si>
  <si>
    <t>Số 997/QĐ-UBND.HC ngày 23/7/2021 của UBND Tỉnh</t>
  </si>
  <si>
    <t>- Xây dựng hệ thống thông tin cơ sở dữ liệu Gis phục vụ quản lý cơ sở hạ tầng giai đoạn 1, trên địa bàn huyện Lai Vung</t>
  </si>
  <si>
    <t>HLvung</t>
  </si>
  <si>
    <t>Số 1019/QĐ-UBND.HC ngày 26/7/2021 của UBND Tỉnh</t>
  </si>
  <si>
    <t>- Xây dựng hệ thống thông tin cơ sở dữ liệu Gis phục vụ quản lý cơ sở hạ tầng giai đoạn 1, trên địa bàn huyện Lấp Vò</t>
  </si>
  <si>
    <t>HLvò</t>
  </si>
  <si>
    <t>Số 1020/QĐ-UBND.HC ngày 26/7/2021 của UBND Tỉnh</t>
  </si>
  <si>
    <t>K</t>
  </si>
  <si>
    <t>Hoạt động của các cơ quan quản lý nhà nước, đơn vị sự nghiệp công lập, tổ chức chính trị và các tổ chức chính trị-xã hội</t>
  </si>
  <si>
    <t>- Cải tạo Trụ sở làm việc Sở Khoa học và Công nghệ</t>
  </si>
  <si>
    <t>Diện tích cải tạo 667,2m2 và diện tích XD mới 299,1m2</t>
  </si>
  <si>
    <t>1468/QĐ-UBND-HC ngày 28/9/2021 của UBND Tỉnh</t>
  </si>
  <si>
    <t>- Dự án Kho lưu trữ thuộc Sở Tài nguyên và Môi trường</t>
  </si>
  <si>
    <t>Số 1971/QĐ-UBND.HC ngày 29/12/2020 của UBND Tỉnh</t>
  </si>
  <si>
    <t>Văn phòng UBND Tỉnh</t>
  </si>
  <si>
    <t>- Kho lưu trữ, nhà xe, nhà Đội cảnh vệ thuộc Văn phòng UBND Tỉnh</t>
  </si>
  <si>
    <t>370/QĐ-UBND.HC ngày 30/3/2021; 651/QĐ-UBND-HC ngày 31/05/2021 của UBND Tỉnh</t>
  </si>
  <si>
    <t>- Xây dựng Nhà ăn, hội trường và sửa chữa Trụ sở huyện ủy Lai Vung</t>
  </si>
  <si>
    <t>Số 785/QĐ-UBND.HC ngày 16/6/2021 của UBND Tỉnh</t>
  </si>
  <si>
    <t>UBND Thành phố Sa Đéc</t>
  </si>
  <si>
    <t>- Trụ sở UBND phường 2</t>
  </si>
  <si>
    <t>XDM</t>
  </si>
  <si>
    <t>Số 119/QĐ-UBND.HC ngày 15/6/2021 của UBND thành phố</t>
  </si>
  <si>
    <t>- Trụ sở UBND xã Phú Thuận A</t>
  </si>
  <si>
    <t>6026/QĐ-UBND ngày 30/12/2020  của UBND huyện</t>
  </si>
  <si>
    <t>- Trụ sở UBND xã Thường Phước 2</t>
  </si>
  <si>
    <t>6150/QĐ-UBND ngày 31/12/2020 của UBND huyện</t>
  </si>
  <si>
    <t>- Cải tạo sửa chữa Trụ sở làm việc UBND xã Phú Hiệp</t>
  </si>
  <si>
    <t>Cải tạo, sữa chữa</t>
  </si>
  <si>
    <t>2237/QĐ-UBND-HC ngày 25/11/2021 của UBND huyện</t>
  </si>
  <si>
    <t>- Cải tạo, nâng cấp Trụ sở UBND thị trấn Mỹ An</t>
  </si>
  <si>
    <t>Số 6323/QĐ-UBND ngày 31/12/2020 của UBND huyện</t>
  </si>
  <si>
    <t>- Cải tạo, nâng cấp Trụ sở UBND xã Phú Điền</t>
  </si>
  <si>
    <t>Số 6324/QĐ-UBND ngày 31/12/2020 của UBND huyện</t>
  </si>
  <si>
    <t>- Cải tạo, nâng cấp Trụ sở UBND xã Đốc Binh Kiều</t>
  </si>
  <si>
    <t>- Trụ sở UBND Thị trấn Lấp Vò</t>
  </si>
  <si>
    <t>LVò</t>
  </si>
  <si>
    <t>715/QĐ-UBND.HC ngày 23/3/2021 của UBND huyện</t>
  </si>
  <si>
    <t>- Trụ sở UBND xã Hội An Đông</t>
  </si>
  <si>
    <t>943/QĐ-UBND.HC ngày 28/6/2021 của UBND huyện</t>
  </si>
  <si>
    <t>- Trụ sở UBND xã Phương Thịnh</t>
  </si>
  <si>
    <t>Số 319/QĐ-UBND ngày 12/7/2021 và số 944/QĐ-UBND ngày 07/10/2021 của UBND huyện</t>
  </si>
  <si>
    <t>- Trụ sở UBND xã Bình Hàng Trung</t>
  </si>
  <si>
    <t>Số 320/QĐ-UBND ngày 12/7/2021 và số 942/QĐ-UBND ngày 07/10/2021 của UBND huyện</t>
  </si>
  <si>
    <t>- Trụ sở UBND phường An Lạc</t>
  </si>
  <si>
    <t>Số 1085/QĐ-UBND ngày 11/6/2021 của UBND thành phố</t>
  </si>
  <si>
    <t>L</t>
  </si>
  <si>
    <t>Xã hội</t>
  </si>
  <si>
    <t>Ban QLDA ĐTXD Công trình DD&amp;CN Tỉnh</t>
  </si>
  <si>
    <t>- San lấp mặt bằng và xây dựng mới hàng rào cơ sở Điều trị nghiện Tỉnh</t>
  </si>
  <si>
    <t>HCl</t>
  </si>
  <si>
    <t>1316/QĐ-UBND-HC ngày 06/09/2021 của UBND tỉnh</t>
  </si>
  <si>
    <t>- Đền thờ liệt sĩ huyện Hồng Ngự</t>
  </si>
  <si>
    <t>11868/QĐ-UBND ngày 28/10/2021 của UBND huyện</t>
  </si>
  <si>
    <t>M</t>
  </si>
  <si>
    <t>NHIỆM VỤ CHUẨN BỊ ĐẦU TƯ; THANH TOÁN CHI PHÍ TẤT TOÁN CÔNG TRÌNH HOÀN THÀNH</t>
  </si>
  <si>
    <r>
      <t xml:space="preserve"> Ghi chú: 
</t>
    </r>
    <r>
      <rPr>
        <sz val="12"/>
        <color indexed="8"/>
        <rFont val="Times New Roman"/>
        <family val="1"/>
      </rPr>
      <t>- Theo Nghị quyết số 81/NQ-HĐND ngày 09/12/2021 của HĐND Tỉnh về việc thông qua phương án phân bổ kế hoạch đầu tư công năm 2022 từ nguồn ngân sách nhà nước do Tỉnh quản lý và phân bổ, cụ thể như sau:
+ Đối với nguồn vốn ngân sách địa phương: HĐND Tỉnh giao UBND Tỉnh chủ động điều chỉnh kế hoạch vốn năm 2022 (nếu cần thiết), báo cáo lại Hội đồng nhân dân Tỉnh tại kỳ họp gần nhất.
+ Đối với nguồn vốn ngân sách Trung ương (gồm vốn nước ngoài ODA): HĐND Tỉnh giao UBND Tỉnh phân bổ vốn ngân sách Trung ương khi Trung ương chính thức giao kế hoạch vốn năm 2022 và báo cáo Hội đồng nhân dân Tỉnh tại kỳ họp gần nhất.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</si>
</sst>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quot;&quot;;_(@_)"/>
    <numFmt numFmtId="165" formatCode="_(* #,##0_);_(* \(#,##0\);_(* &quot;-&quot;??_);_(@_)"/>
    <numFmt numFmtId="166" formatCode="&quot;True&quot;;&quot;True&quot;;&quot;False&quot;"/>
    <numFmt numFmtId="167" formatCode="#,##0.000"/>
    <numFmt numFmtId="168" formatCode="_-* #,##0\ _₫_-;\-* #,##0\ _₫_-;_-* &quot;-&quot;??\ _₫_-;_-@_-"/>
  </numFmts>
  <fonts count="33"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b/>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0"/>
      <name val="Arial"/>
      <family val="2"/>
    </font>
    <font>
      <sz val="11"/>
      <color theme="1"/>
      <name val="Calibri"/>
      <family val="2"/>
      <charset val="163"/>
      <scheme val="minor"/>
    </font>
    <font>
      <b/>
      <sz val="14"/>
      <color rgb="FFFF0000"/>
      <name val="Times New Roman"/>
      <family val="1"/>
    </font>
    <font>
      <sz val="11"/>
      <color theme="1"/>
      <name val="Calibri"/>
      <family val="2"/>
      <scheme val="minor"/>
    </font>
    <font>
      <b/>
      <sz val="18"/>
      <name val="Times New Roman"/>
      <family val="1"/>
    </font>
    <font>
      <sz val="18"/>
      <name val="Times New Roman"/>
      <family val="1"/>
    </font>
    <font>
      <i/>
      <sz val="18"/>
      <name val="Times New Roman"/>
      <family val="1"/>
    </font>
    <font>
      <sz val="14"/>
      <color rgb="FFFF0000"/>
      <name val="Times New Roman"/>
      <family val="1"/>
    </font>
    <font>
      <b/>
      <i/>
      <sz val="14"/>
      <name val="Times New Roman"/>
      <family val="1"/>
    </font>
    <font>
      <sz val="11"/>
      <color indexed="8"/>
      <name val="Calibri"/>
      <family val="2"/>
    </font>
    <font>
      <sz val="14"/>
      <color theme="1"/>
      <name val="Times New Roman"/>
      <family val="1"/>
    </font>
    <font>
      <sz val="14"/>
      <name val=".VnTime"/>
      <family val="2"/>
    </font>
    <font>
      <sz val="14"/>
      <color rgb="FF00B0F0"/>
      <name val="Times New Roman"/>
      <family val="1"/>
    </font>
    <font>
      <i/>
      <sz val="14"/>
      <name val="Times New Roman"/>
      <family val="1"/>
    </font>
    <font>
      <i/>
      <sz val="12"/>
      <name val="Times New Roman"/>
      <family val="1"/>
    </font>
    <font>
      <b/>
      <sz val="11"/>
      <color rgb="FFFF0000"/>
      <name val="Times New Roman"/>
      <family val="1"/>
    </font>
    <font>
      <sz val="14"/>
      <color rgb="FFC00000"/>
      <name val="Times New Roman"/>
      <family val="1"/>
    </font>
    <font>
      <b/>
      <sz val="12"/>
      <color theme="1"/>
      <name val="Times New Roman"/>
      <family val="1"/>
    </font>
    <font>
      <sz val="12"/>
      <color indexed="8"/>
      <name val="Times New Roman"/>
      <family val="1"/>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s>
  <cellStyleXfs count="22">
    <xf numFmtId="0" fontId="0" fillId="0" borderId="0"/>
    <xf numFmtId="43" fontId="10" fillId="0" borderId="0" applyFont="0" applyFill="0" applyBorder="0" applyAlignment="0" applyProtection="0"/>
    <xf numFmtId="44" fontId="10" fillId="0" borderId="0" applyFont="0" applyFill="0" applyBorder="0" applyAlignment="0" applyProtection="0"/>
    <xf numFmtId="164" fontId="9" fillId="0" borderId="0" applyFont="0" applyFill="0" applyBorder="0" applyAlignment="0" applyProtection="0"/>
    <xf numFmtId="0" fontId="7" fillId="0" borderId="0"/>
    <xf numFmtId="0" fontId="8" fillId="0" borderId="0"/>
    <xf numFmtId="0" fontId="2" fillId="0" borderId="0"/>
    <xf numFmtId="0" fontId="13" fillId="0" borderId="0"/>
    <xf numFmtId="0" fontId="7" fillId="0" borderId="0"/>
    <xf numFmtId="0" fontId="10" fillId="0" borderId="0"/>
    <xf numFmtId="0" fontId="1" fillId="0" borderId="0"/>
    <xf numFmtId="0" fontId="12" fillId="0" borderId="0"/>
    <xf numFmtId="43" fontId="15" fillId="0" borderId="0" applyFont="0" applyFill="0" applyBorder="0" applyAlignment="0" applyProtection="0"/>
    <xf numFmtId="166" fontId="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3" fillId="0" borderId="0"/>
    <xf numFmtId="0" fontId="21" fillId="0" borderId="0"/>
    <xf numFmtId="0" fontId="3" fillId="0" borderId="0"/>
    <xf numFmtId="0" fontId="21" fillId="0" borderId="0"/>
    <xf numFmtId="0" fontId="3" fillId="0" borderId="0"/>
  </cellStyleXfs>
  <cellXfs count="178">
    <xf numFmtId="0" fontId="0" fillId="0" borderId="0" xfId="0"/>
    <xf numFmtId="1" fontId="6" fillId="0" borderId="0" xfId="11" applyNumberFormat="1" applyFont="1" applyFill="1" applyAlignment="1">
      <alignment vertical="center"/>
    </xf>
    <xf numFmtId="0" fontId="3" fillId="0" borderId="0" xfId="4" applyFont="1" applyFill="1"/>
    <xf numFmtId="0" fontId="3" fillId="0" borderId="0" xfId="4" applyFont="1" applyFill="1" applyAlignment="1">
      <alignment horizontal="centerContinuous"/>
    </xf>
    <xf numFmtId="0" fontId="14" fillId="0" borderId="0" xfId="4" quotePrefix="1" applyFont="1" applyFill="1" applyAlignment="1">
      <alignment horizontal="centerContinuous"/>
    </xf>
    <xf numFmtId="0" fontId="5" fillId="0" borderId="0" xfId="4" quotePrefix="1" applyFont="1" applyFill="1" applyAlignment="1">
      <alignment horizontal="centerContinuous"/>
    </xf>
    <xf numFmtId="0" fontId="4" fillId="0" borderId="0" xfId="0" applyFont="1" applyFill="1" applyAlignment="1">
      <alignment horizontal="right"/>
    </xf>
    <xf numFmtId="0" fontId="4" fillId="0" borderId="0" xfId="0" applyFont="1" applyFill="1"/>
    <xf numFmtId="1" fontId="16" fillId="0" borderId="0" xfId="11" applyNumberFormat="1" applyFont="1" applyFill="1" applyAlignment="1">
      <alignment horizontal="center" vertical="center" wrapText="1"/>
    </xf>
    <xf numFmtId="0" fontId="17" fillId="0" borderId="0" xfId="4" applyFont="1" applyFill="1"/>
    <xf numFmtId="1" fontId="18" fillId="0" borderId="0" xfId="11" applyNumberFormat="1" applyFont="1" applyFill="1" applyAlignment="1">
      <alignment horizontal="center" vertical="center" wrapText="1"/>
    </xf>
    <xf numFmtId="0" fontId="11" fillId="0" borderId="0" xfId="0" applyFont="1" applyFill="1" applyAlignment="1">
      <alignment horizontal="right"/>
    </xf>
    <xf numFmtId="49" fontId="5" fillId="2" borderId="2" xfId="11" applyNumberFormat="1" applyFont="1" applyFill="1" applyBorder="1" applyAlignment="1">
      <alignment horizontal="center" vertical="center" wrapText="1"/>
    </xf>
    <xf numFmtId="3" fontId="5" fillId="2" borderId="2" xfId="11" applyNumberFormat="1" applyFont="1" applyFill="1" applyBorder="1" applyAlignment="1">
      <alignment horizontal="center" vertical="center" wrapText="1"/>
    </xf>
    <xf numFmtId="3" fontId="5" fillId="0" borderId="0" xfId="11" applyNumberFormat="1" applyFont="1" applyFill="1" applyAlignment="1">
      <alignment horizontal="center" vertical="center" wrapText="1"/>
    </xf>
    <xf numFmtId="3" fontId="5" fillId="2" borderId="2" xfId="11" applyNumberFormat="1" applyFont="1" applyFill="1" applyBorder="1" applyAlignment="1">
      <alignment horizontal="center" vertical="center" wrapText="1"/>
    </xf>
    <xf numFmtId="49" fontId="5" fillId="2" borderId="2" xfId="11" applyNumberFormat="1" applyFont="1" applyFill="1" applyBorder="1" applyAlignment="1">
      <alignment horizontal="center" vertical="center" wrapText="1"/>
    </xf>
    <xf numFmtId="49" fontId="5" fillId="2" borderId="2" xfId="11" quotePrefix="1" applyNumberFormat="1" applyFont="1" applyFill="1" applyBorder="1" applyAlignment="1">
      <alignment horizontal="center" vertical="top" wrapText="1"/>
    </xf>
    <xf numFmtId="3" fontId="5" fillId="2" borderId="2" xfId="11" applyNumberFormat="1" applyFont="1" applyFill="1" applyBorder="1" applyAlignment="1">
      <alignment horizontal="center" vertical="top" wrapText="1"/>
    </xf>
    <xf numFmtId="3" fontId="6" fillId="2" borderId="2" xfId="11" quotePrefix="1" applyNumberFormat="1" applyFont="1" applyFill="1" applyBorder="1" applyAlignment="1">
      <alignment horizontal="center" vertical="top" wrapText="1"/>
    </xf>
    <xf numFmtId="3" fontId="5" fillId="2" borderId="2" xfId="11" quotePrefix="1" applyNumberFormat="1" applyFont="1" applyFill="1" applyBorder="1" applyAlignment="1">
      <alignment horizontal="right" vertical="top" wrapText="1"/>
    </xf>
    <xf numFmtId="3" fontId="6" fillId="0" borderId="0" xfId="11" applyNumberFormat="1" applyFont="1" applyFill="1" applyAlignment="1">
      <alignment vertical="center" wrapText="1"/>
    </xf>
    <xf numFmtId="49" fontId="14" fillId="3" borderId="2" xfId="11" quotePrefix="1" applyNumberFormat="1" applyFont="1" applyFill="1" applyBorder="1" applyAlignment="1">
      <alignment horizontal="center" vertical="top" wrapText="1"/>
    </xf>
    <xf numFmtId="3" fontId="14" fillId="3" borderId="2" xfId="11" applyNumberFormat="1" applyFont="1" applyFill="1" applyBorder="1" applyAlignment="1">
      <alignment vertical="top" wrapText="1"/>
    </xf>
    <xf numFmtId="3" fontId="19" fillId="3" borderId="2" xfId="11" quotePrefix="1" applyNumberFormat="1" applyFont="1" applyFill="1" applyBorder="1" applyAlignment="1">
      <alignment horizontal="center" vertical="top" wrapText="1"/>
    </xf>
    <xf numFmtId="3" fontId="14" fillId="3" borderId="2" xfId="11" quotePrefix="1" applyNumberFormat="1" applyFont="1" applyFill="1" applyBorder="1" applyAlignment="1">
      <alignment horizontal="right" vertical="top" wrapText="1"/>
    </xf>
    <xf numFmtId="3" fontId="19" fillId="3" borderId="0" xfId="11" applyNumberFormat="1" applyFont="1" applyFill="1" applyAlignment="1">
      <alignment vertical="center" wrapText="1"/>
    </xf>
    <xf numFmtId="3" fontId="5" fillId="2" borderId="2" xfId="11" applyNumberFormat="1" applyFont="1" applyFill="1" applyBorder="1" applyAlignment="1">
      <alignment vertical="top" wrapText="1"/>
    </xf>
    <xf numFmtId="1" fontId="5" fillId="2" borderId="2" xfId="11" applyNumberFormat="1" applyFont="1" applyFill="1" applyBorder="1" applyAlignment="1">
      <alignment horizontal="center" vertical="top" wrapText="1"/>
    </xf>
    <xf numFmtId="1" fontId="5" fillId="2" borderId="2" xfId="11" applyNumberFormat="1" applyFont="1" applyFill="1" applyBorder="1" applyAlignment="1">
      <alignment vertical="top" wrapText="1"/>
    </xf>
    <xf numFmtId="49" fontId="5" fillId="2" borderId="2" xfId="11" applyNumberFormat="1" applyFont="1" applyFill="1" applyBorder="1" applyAlignment="1">
      <alignment horizontal="center" vertical="top"/>
    </xf>
    <xf numFmtId="165" fontId="5" fillId="2" borderId="2" xfId="12" applyNumberFormat="1" applyFont="1" applyFill="1" applyBorder="1" applyAlignment="1">
      <alignment horizontal="center" vertical="top" wrapText="1"/>
    </xf>
    <xf numFmtId="49" fontId="20" fillId="2" borderId="2" xfId="11" applyNumberFormat="1" applyFont="1" applyFill="1" applyBorder="1" applyAlignment="1">
      <alignment horizontal="center" vertical="top"/>
    </xf>
    <xf numFmtId="1" fontId="20" fillId="2" borderId="2" xfId="11" applyNumberFormat="1" applyFont="1" applyFill="1" applyBorder="1" applyAlignment="1">
      <alignment vertical="top" wrapText="1"/>
    </xf>
    <xf numFmtId="165" fontId="20" fillId="2" borderId="2" xfId="12" applyNumberFormat="1" applyFont="1" applyFill="1" applyBorder="1" applyAlignment="1">
      <alignment horizontal="center" vertical="top" wrapText="1"/>
    </xf>
    <xf numFmtId="3" fontId="5" fillId="2" borderId="2" xfId="12" applyNumberFormat="1" applyFont="1" applyFill="1" applyBorder="1" applyAlignment="1">
      <alignment horizontal="right" vertical="top" wrapText="1"/>
    </xf>
    <xf numFmtId="0" fontId="6" fillId="2" borderId="2" xfId="0" applyFont="1" applyFill="1" applyBorder="1" applyAlignment="1">
      <alignment horizontal="center" vertical="top"/>
    </xf>
    <xf numFmtId="0" fontId="6" fillId="2" borderId="2" xfId="0" quotePrefix="1" applyFont="1" applyFill="1" applyBorder="1" applyAlignment="1">
      <alignment vertical="top" wrapText="1"/>
    </xf>
    <xf numFmtId="0" fontId="6" fillId="2" borderId="2" xfId="0" quotePrefix="1" applyFont="1" applyFill="1" applyBorder="1" applyAlignment="1">
      <alignment horizontal="center" vertical="top" wrapText="1"/>
    </xf>
    <xf numFmtId="3" fontId="6" fillId="2" borderId="2" xfId="0" applyNumberFormat="1" applyFont="1" applyFill="1" applyBorder="1" applyAlignment="1">
      <alignment horizontal="right" vertical="top" wrapText="1"/>
    </xf>
    <xf numFmtId="3" fontId="6" fillId="2" borderId="2" xfId="11" quotePrefix="1" applyNumberFormat="1" applyFont="1" applyFill="1" applyBorder="1" applyAlignment="1">
      <alignment horizontal="right" vertical="top" wrapText="1"/>
    </xf>
    <xf numFmtId="3" fontId="6" fillId="2" borderId="2" xfId="0" applyNumberFormat="1" applyFont="1" applyFill="1" applyBorder="1" applyAlignment="1">
      <alignment horizontal="right" vertical="top" shrinkToFit="1"/>
    </xf>
    <xf numFmtId="3" fontId="6" fillId="2" borderId="2" xfId="11" quotePrefix="1" applyNumberFormat="1" applyFont="1" applyFill="1" applyBorder="1" applyAlignment="1">
      <alignment horizontal="left" vertical="top" wrapText="1"/>
    </xf>
    <xf numFmtId="0" fontId="6" fillId="2" borderId="2" xfId="0" applyFont="1" applyFill="1" applyBorder="1" applyAlignment="1">
      <alignment horizontal="center" vertical="top" wrapText="1"/>
    </xf>
    <xf numFmtId="3" fontId="5" fillId="2" borderId="2" xfId="0" applyNumberFormat="1" applyFont="1" applyFill="1" applyBorder="1" applyAlignment="1">
      <alignment horizontal="right" vertical="top" wrapText="1"/>
    </xf>
    <xf numFmtId="0" fontId="5" fillId="2" borderId="2" xfId="0" applyFont="1" applyFill="1" applyBorder="1" applyAlignment="1">
      <alignment horizontal="center" vertical="top"/>
    </xf>
    <xf numFmtId="3" fontId="5" fillId="2" borderId="2" xfId="11" quotePrefix="1" applyNumberFormat="1" applyFont="1" applyFill="1" applyBorder="1" applyAlignment="1">
      <alignment horizontal="left" vertical="top" wrapText="1"/>
    </xf>
    <xf numFmtId="3" fontId="5" fillId="2" borderId="2" xfId="11" quotePrefix="1" applyNumberFormat="1" applyFont="1" applyFill="1" applyBorder="1" applyAlignment="1">
      <alignment horizontal="center" vertical="top" wrapText="1"/>
    </xf>
    <xf numFmtId="0" fontId="5" fillId="2" borderId="2" xfId="0" quotePrefix="1" applyFont="1" applyFill="1" applyBorder="1" applyAlignment="1">
      <alignment horizontal="center" vertical="top" wrapText="1"/>
    </xf>
    <xf numFmtId="0" fontId="5" fillId="2" borderId="2" xfId="0" applyFont="1" applyFill="1" applyBorder="1" applyAlignment="1">
      <alignment horizontal="center" vertical="top" wrapText="1"/>
    </xf>
    <xf numFmtId="3" fontId="5" fillId="0" borderId="0" xfId="11" applyNumberFormat="1" applyFont="1" applyFill="1" applyAlignment="1">
      <alignment vertical="center" wrapText="1"/>
    </xf>
    <xf numFmtId="3" fontId="6" fillId="2" borderId="2" xfId="0" applyNumberFormat="1" applyFont="1" applyFill="1" applyBorder="1" applyAlignment="1">
      <alignment horizontal="center" vertical="top" wrapText="1"/>
    </xf>
    <xf numFmtId="3" fontId="6" fillId="2" borderId="2" xfId="0" applyNumberFormat="1" applyFont="1" applyFill="1" applyBorder="1" applyAlignment="1">
      <alignment horizontal="right" vertical="top"/>
    </xf>
    <xf numFmtId="3" fontId="6" fillId="2" borderId="2" xfId="12" applyNumberFormat="1" applyFont="1" applyFill="1" applyBorder="1" applyAlignment="1">
      <alignment horizontal="right" vertical="top" wrapText="1"/>
    </xf>
    <xf numFmtId="3" fontId="6" fillId="2" borderId="2" xfId="0" quotePrefix="1" applyNumberFormat="1" applyFont="1" applyFill="1" applyBorder="1" applyAlignment="1">
      <alignment vertical="top" wrapText="1"/>
    </xf>
    <xf numFmtId="1" fontId="6" fillId="2" borderId="2" xfId="11" applyNumberFormat="1" applyFont="1" applyFill="1" applyBorder="1" applyAlignment="1">
      <alignment horizontal="center" vertical="top" wrapText="1"/>
    </xf>
    <xf numFmtId="0" fontId="14" fillId="3" borderId="2" xfId="0" applyFont="1" applyFill="1" applyBorder="1" applyAlignment="1">
      <alignment horizontal="center" vertical="top" wrapText="1"/>
    </xf>
    <xf numFmtId="0" fontId="14" fillId="3" borderId="2" xfId="0" quotePrefix="1" applyFont="1" applyFill="1" applyBorder="1" applyAlignment="1">
      <alignment horizontal="left" vertical="top" wrapText="1"/>
    </xf>
    <xf numFmtId="0" fontId="19" fillId="3" borderId="2" xfId="0" applyFont="1" applyFill="1" applyBorder="1" applyAlignment="1">
      <alignment horizontal="center" vertical="top"/>
    </xf>
    <xf numFmtId="0" fontId="19" fillId="3" borderId="2" xfId="0" quotePrefix="1" applyFont="1" applyFill="1" applyBorder="1" applyAlignment="1">
      <alignment horizontal="center" vertical="top" wrapText="1"/>
    </xf>
    <xf numFmtId="0" fontId="19" fillId="3" borderId="2" xfId="0" applyFont="1" applyFill="1" applyBorder="1" applyAlignment="1">
      <alignment horizontal="center" vertical="top" wrapText="1"/>
    </xf>
    <xf numFmtId="3" fontId="14" fillId="3" borderId="2" xfId="0" applyNumberFormat="1" applyFont="1" applyFill="1" applyBorder="1" applyAlignment="1">
      <alignment horizontal="right" vertical="top" wrapText="1"/>
    </xf>
    <xf numFmtId="1" fontId="5" fillId="2" borderId="2" xfId="11" quotePrefix="1" applyNumberFormat="1" applyFont="1" applyFill="1" applyBorder="1" applyAlignment="1">
      <alignment vertical="top" wrapText="1"/>
    </xf>
    <xf numFmtId="0" fontId="5" fillId="2" borderId="2" xfId="0" quotePrefix="1" applyFont="1" applyFill="1" applyBorder="1" applyAlignment="1">
      <alignment vertical="top" wrapText="1"/>
    </xf>
    <xf numFmtId="3" fontId="6" fillId="2" borderId="2" xfId="13" applyNumberFormat="1" applyFont="1" applyFill="1" applyBorder="1" applyAlignment="1">
      <alignment horizontal="right" vertical="top" wrapText="1"/>
    </xf>
    <xf numFmtId="0" fontId="6" fillId="2" borderId="2" xfId="0" quotePrefix="1" applyFont="1" applyFill="1" applyBorder="1" applyAlignment="1">
      <alignment horizontal="left" vertical="top" wrapText="1"/>
    </xf>
    <xf numFmtId="3" fontId="5" fillId="2" borderId="2" xfId="0" applyNumberFormat="1" applyFont="1" applyFill="1" applyBorder="1" applyAlignment="1">
      <alignment horizontal="right" vertical="top"/>
    </xf>
    <xf numFmtId="165" fontId="6" fillId="2" borderId="2" xfId="14" quotePrefix="1" applyNumberFormat="1" applyFont="1" applyFill="1" applyBorder="1" applyAlignment="1">
      <alignment horizontal="left" vertical="top" wrapText="1"/>
    </xf>
    <xf numFmtId="3" fontId="6" fillId="2" borderId="2" xfId="13" applyNumberFormat="1" applyFont="1" applyFill="1" applyBorder="1" applyAlignment="1">
      <alignment horizontal="right" vertical="top" wrapText="1" shrinkToFit="1"/>
    </xf>
    <xf numFmtId="1" fontId="6" fillId="2" borderId="2" xfId="11" quotePrefix="1" applyNumberFormat="1" applyFont="1" applyFill="1" applyBorder="1" applyAlignment="1">
      <alignment vertical="top" wrapText="1"/>
    </xf>
    <xf numFmtId="165" fontId="6" fillId="2" borderId="2" xfId="12" quotePrefix="1" applyNumberFormat="1" applyFont="1" applyFill="1" applyBorder="1" applyAlignment="1">
      <alignment horizontal="left" vertical="top" wrapText="1"/>
    </xf>
    <xf numFmtId="3" fontId="6" fillId="2" borderId="2" xfId="12" applyNumberFormat="1" applyFont="1" applyFill="1" applyBorder="1" applyAlignment="1">
      <alignment horizontal="right" vertical="top" wrapText="1" shrinkToFit="1"/>
    </xf>
    <xf numFmtId="1" fontId="6" fillId="2" borderId="2" xfId="0" applyNumberFormat="1" applyFont="1" applyFill="1" applyBorder="1" applyAlignment="1">
      <alignment horizontal="center" vertical="top" wrapText="1"/>
    </xf>
    <xf numFmtId="1" fontId="6" fillId="2" borderId="2" xfId="11" applyNumberFormat="1" applyFont="1" applyFill="1" applyBorder="1" applyAlignment="1">
      <alignment horizontal="left" vertical="top" wrapText="1"/>
    </xf>
    <xf numFmtId="165" fontId="6" fillId="2" borderId="2" xfId="15" quotePrefix="1" applyNumberFormat="1" applyFont="1" applyFill="1" applyBorder="1" applyAlignment="1">
      <alignment horizontal="center" vertical="top" wrapText="1"/>
    </xf>
    <xf numFmtId="3" fontId="6" fillId="2" borderId="2" xfId="15" quotePrefix="1" applyNumberFormat="1" applyFont="1" applyFill="1" applyBorder="1" applyAlignment="1">
      <alignment horizontal="right" vertical="top" shrinkToFit="1"/>
    </xf>
    <xf numFmtId="49" fontId="6" fillId="2" borderId="2" xfId="0" quotePrefix="1" applyNumberFormat="1" applyFont="1" applyFill="1" applyBorder="1" applyAlignment="1">
      <alignment vertical="top" wrapText="1"/>
    </xf>
    <xf numFmtId="3" fontId="6" fillId="2" borderId="2" xfId="16" applyNumberFormat="1" applyFont="1" applyFill="1" applyBorder="1" applyAlignment="1">
      <alignment horizontal="right" vertical="top" wrapText="1"/>
    </xf>
    <xf numFmtId="0" fontId="22" fillId="2" borderId="2" xfId="0" applyFont="1" applyFill="1" applyBorder="1" applyAlignment="1">
      <alignment horizontal="center" vertical="top" wrapText="1"/>
    </xf>
    <xf numFmtId="165" fontId="6" fillId="2" borderId="2" xfId="16" quotePrefix="1" applyNumberFormat="1" applyFont="1" applyFill="1" applyBorder="1" applyAlignment="1">
      <alignment horizontal="left" vertical="top" wrapText="1"/>
    </xf>
    <xf numFmtId="165" fontId="6" fillId="2" borderId="2" xfId="16" applyNumberFormat="1" applyFont="1" applyFill="1" applyBorder="1" applyAlignment="1">
      <alignment horizontal="center" vertical="top" wrapText="1"/>
    </xf>
    <xf numFmtId="165" fontId="19" fillId="2" borderId="2" xfId="16" applyNumberFormat="1" applyFont="1" applyFill="1" applyBorder="1" applyAlignment="1">
      <alignment horizontal="center" vertical="top" wrapText="1"/>
    </xf>
    <xf numFmtId="165" fontId="6" fillId="2" borderId="2" xfId="12" applyNumberFormat="1" applyFont="1" applyFill="1" applyBorder="1" applyAlignment="1">
      <alignment horizontal="right" vertical="top" wrapText="1"/>
    </xf>
    <xf numFmtId="0" fontId="6" fillId="2" borderId="2" xfId="0" applyFont="1" applyFill="1" applyBorder="1" applyAlignment="1">
      <alignment horizontal="left" vertical="top" wrapText="1"/>
    </xf>
    <xf numFmtId="0" fontId="6" fillId="2" borderId="2" xfId="0" applyFont="1" applyFill="1" applyBorder="1" applyAlignment="1">
      <alignment horizontal="left" vertical="top" wrapText="1" shrinkToFit="1"/>
    </xf>
    <xf numFmtId="0" fontId="6" fillId="2" borderId="2" xfId="0" applyFont="1" applyFill="1" applyBorder="1" applyAlignment="1">
      <alignment horizontal="justify" vertical="top" wrapText="1"/>
    </xf>
    <xf numFmtId="3" fontId="6" fillId="2" borderId="2" xfId="12" applyNumberFormat="1" applyFont="1" applyFill="1" applyBorder="1" applyAlignment="1">
      <alignment horizontal="right" vertical="top"/>
    </xf>
    <xf numFmtId="3" fontId="19" fillId="2" borderId="2" xfId="12" applyNumberFormat="1" applyFont="1" applyFill="1" applyBorder="1" applyAlignment="1">
      <alignment horizontal="right" vertical="top"/>
    </xf>
    <xf numFmtId="1" fontId="19" fillId="2" borderId="2" xfId="11" applyNumberFormat="1" applyFont="1" applyFill="1" applyBorder="1" applyAlignment="1">
      <alignment horizontal="center" vertical="top" wrapText="1"/>
    </xf>
    <xf numFmtId="0" fontId="19" fillId="2" borderId="2" xfId="0" applyFont="1" applyFill="1" applyBorder="1" applyAlignment="1">
      <alignment horizontal="center" vertical="top" wrapText="1"/>
    </xf>
    <xf numFmtId="3" fontId="6" fillId="2" borderId="2" xfId="11" applyNumberFormat="1" applyFont="1" applyFill="1" applyBorder="1" applyAlignment="1">
      <alignment horizontal="right" vertical="top"/>
    </xf>
    <xf numFmtId="0" fontId="6" fillId="2" borderId="2" xfId="17" quotePrefix="1" applyFont="1" applyFill="1" applyBorder="1" applyAlignment="1">
      <alignment horizontal="left" vertical="top" wrapText="1"/>
    </xf>
    <xf numFmtId="0" fontId="6" fillId="2" borderId="2" xfId="18" applyFont="1" applyFill="1" applyBorder="1" applyAlignment="1">
      <alignment horizontal="center" vertical="top" wrapText="1"/>
    </xf>
    <xf numFmtId="3" fontId="6" fillId="2" borderId="2" xfId="16" applyNumberFormat="1" applyFont="1" applyFill="1" applyBorder="1" applyAlignment="1">
      <alignment horizontal="right" vertical="top"/>
    </xf>
    <xf numFmtId="1" fontId="6" fillId="2" borderId="2" xfId="11" applyNumberFormat="1" applyFont="1" applyFill="1" applyBorder="1" applyAlignment="1">
      <alignment vertical="top" wrapText="1"/>
    </xf>
    <xf numFmtId="0" fontId="6" fillId="2" borderId="2" xfId="19" quotePrefix="1" applyFont="1" applyFill="1" applyBorder="1" applyAlignment="1">
      <alignment vertical="top" wrapText="1"/>
    </xf>
    <xf numFmtId="167" fontId="6" fillId="2" borderId="2" xfId="0" applyNumberFormat="1" applyFont="1" applyFill="1" applyBorder="1" applyAlignment="1">
      <alignment horizontal="center" vertical="top" wrapText="1"/>
    </xf>
    <xf numFmtId="0" fontId="6" fillId="2" borderId="2" xfId="4" applyFont="1" applyFill="1" applyBorder="1" applyAlignment="1">
      <alignment horizontal="center" vertical="top"/>
    </xf>
    <xf numFmtId="3" fontId="5" fillId="2" borderId="2" xfId="4" applyNumberFormat="1" applyFont="1" applyFill="1" applyBorder="1" applyAlignment="1">
      <alignment horizontal="right" vertical="top"/>
    </xf>
    <xf numFmtId="0" fontId="6" fillId="2" borderId="2" xfId="4" applyFont="1" applyFill="1" applyBorder="1" applyAlignment="1">
      <alignment horizontal="right" vertical="top"/>
    </xf>
    <xf numFmtId="165" fontId="6" fillId="2" borderId="2" xfId="12" applyNumberFormat="1" applyFont="1" applyFill="1" applyBorder="1" applyAlignment="1">
      <alignment horizontal="right" vertical="top"/>
    </xf>
    <xf numFmtId="3" fontId="6" fillId="2" borderId="2" xfId="20" applyNumberFormat="1" applyFont="1" applyFill="1" applyBorder="1" applyAlignment="1">
      <alignment horizontal="left" vertical="top" wrapText="1"/>
    </xf>
    <xf numFmtId="0" fontId="6" fillId="2" borderId="2" xfId="21" applyFont="1" applyFill="1" applyBorder="1" applyAlignment="1">
      <alignment horizontal="center" vertical="top" wrapText="1"/>
    </xf>
    <xf numFmtId="0" fontId="6" fillId="2" borderId="2" xfId="21" applyFont="1" applyFill="1" applyBorder="1" applyAlignment="1">
      <alignment vertical="top" wrapText="1"/>
    </xf>
    <xf numFmtId="0" fontId="6" fillId="2" borderId="2" xfId="0" applyFont="1" applyFill="1" applyBorder="1" applyAlignment="1">
      <alignment vertical="top" wrapText="1"/>
    </xf>
    <xf numFmtId="165" fontId="6" fillId="2" borderId="2" xfId="13" quotePrefix="1" applyNumberFormat="1" applyFont="1" applyFill="1" applyBorder="1" applyAlignment="1">
      <alignment vertical="top" wrapText="1"/>
    </xf>
    <xf numFmtId="3" fontId="6" fillId="2" borderId="0" xfId="11" applyNumberFormat="1" applyFont="1" applyFill="1" applyAlignment="1">
      <alignment vertical="center" wrapText="1"/>
    </xf>
    <xf numFmtId="0" fontId="14" fillId="3" borderId="2" xfId="0" applyFont="1" applyFill="1" applyBorder="1" applyAlignment="1">
      <alignment horizontal="center" vertical="top"/>
    </xf>
    <xf numFmtId="0" fontId="14" fillId="3" borderId="2" xfId="0" quotePrefix="1" applyFont="1" applyFill="1" applyBorder="1" applyAlignment="1">
      <alignment horizontal="center" vertical="top" wrapText="1"/>
    </xf>
    <xf numFmtId="3" fontId="14" fillId="3" borderId="2" xfId="11" quotePrefix="1" applyNumberFormat="1" applyFont="1" applyFill="1" applyBorder="1" applyAlignment="1">
      <alignment horizontal="center" vertical="top" wrapText="1"/>
    </xf>
    <xf numFmtId="3" fontId="14" fillId="3" borderId="2" xfId="12" applyNumberFormat="1" applyFont="1" applyFill="1" applyBorder="1" applyAlignment="1">
      <alignment horizontal="right" vertical="top" wrapText="1"/>
    </xf>
    <xf numFmtId="3" fontId="14" fillId="3" borderId="0" xfId="11" applyNumberFormat="1" applyFont="1" applyFill="1" applyAlignment="1">
      <alignment vertical="center" wrapText="1"/>
    </xf>
    <xf numFmtId="3" fontId="20" fillId="2" borderId="2" xfId="12" applyNumberFormat="1" applyFont="1" applyFill="1" applyBorder="1" applyAlignment="1">
      <alignment horizontal="right" vertical="top" wrapText="1"/>
    </xf>
    <xf numFmtId="49" fontId="5" fillId="2" borderId="2" xfId="11" quotePrefix="1" applyNumberFormat="1" applyFont="1" applyFill="1" applyBorder="1" applyAlignment="1">
      <alignment horizontal="center" vertical="top"/>
    </xf>
    <xf numFmtId="0" fontId="6" fillId="2" borderId="1" xfId="0" applyFont="1" applyFill="1" applyBorder="1" applyAlignment="1">
      <alignment horizontal="center" vertical="top" wrapText="1"/>
    </xf>
    <xf numFmtId="0" fontId="6" fillId="2" borderId="1" xfId="0" quotePrefix="1" applyFont="1" applyFill="1" applyBorder="1" applyAlignment="1">
      <alignment horizontal="center" vertical="top" wrapText="1"/>
    </xf>
    <xf numFmtId="3" fontId="6" fillId="2" borderId="1" xfId="0" applyNumberFormat="1" applyFont="1" applyFill="1" applyBorder="1" applyAlignment="1">
      <alignment horizontal="right" vertical="top"/>
    </xf>
    <xf numFmtId="0" fontId="14" fillId="3" borderId="2" xfId="0" applyFont="1" applyFill="1" applyBorder="1" applyAlignment="1">
      <alignment horizontal="left" vertical="top" wrapText="1"/>
    </xf>
    <xf numFmtId="49" fontId="19" fillId="3" borderId="2" xfId="0" applyNumberFormat="1" applyFont="1" applyFill="1" applyBorder="1" applyAlignment="1">
      <alignment horizontal="center" vertical="top" wrapText="1"/>
    </xf>
    <xf numFmtId="3" fontId="14" fillId="3" borderId="2" xfId="12" applyNumberFormat="1" applyFont="1" applyFill="1" applyBorder="1" applyAlignment="1">
      <alignment horizontal="right" vertical="top"/>
    </xf>
    <xf numFmtId="49" fontId="5" fillId="2" borderId="2" xfId="0" applyNumberFormat="1" applyFont="1" applyFill="1" applyBorder="1" applyAlignment="1">
      <alignment horizontal="center" vertical="top" wrapText="1"/>
    </xf>
    <xf numFmtId="3" fontId="5" fillId="2" borderId="2" xfId="12" applyNumberFormat="1" applyFont="1" applyFill="1" applyBorder="1" applyAlignment="1">
      <alignment horizontal="right" vertical="top"/>
    </xf>
    <xf numFmtId="49" fontId="6" fillId="2" borderId="2" xfId="0" applyNumberFormat="1" applyFont="1" applyFill="1" applyBorder="1" applyAlignment="1">
      <alignment horizontal="center" vertical="top" wrapText="1"/>
    </xf>
    <xf numFmtId="49" fontId="6" fillId="2" borderId="2" xfId="11" quotePrefix="1" applyNumberFormat="1" applyFont="1" applyFill="1" applyBorder="1" applyAlignment="1">
      <alignment horizontal="center" vertical="top" wrapText="1"/>
    </xf>
    <xf numFmtId="3" fontId="6" fillId="2" borderId="2" xfId="0" applyNumberFormat="1" applyFont="1" applyFill="1" applyBorder="1" applyAlignment="1">
      <alignment horizontal="left" vertical="top" wrapText="1"/>
    </xf>
    <xf numFmtId="3" fontId="14" fillId="3" borderId="2" xfId="11" applyNumberFormat="1" applyFont="1" applyFill="1" applyBorder="1" applyAlignment="1">
      <alignment horizontal="left" vertical="top" wrapText="1"/>
    </xf>
    <xf numFmtId="3" fontId="5" fillId="2" borderId="2" xfId="0" applyNumberFormat="1" applyFont="1" applyFill="1" applyBorder="1" applyAlignment="1">
      <alignment horizontal="center" vertical="top" wrapText="1"/>
    </xf>
    <xf numFmtId="3" fontId="6" fillId="2" borderId="2" xfId="11" applyNumberFormat="1" applyFont="1" applyFill="1" applyBorder="1" applyAlignment="1">
      <alignment horizontal="left" vertical="top" wrapText="1"/>
    </xf>
    <xf numFmtId="168" fontId="6" fillId="2" borderId="2" xfId="13" applyNumberFormat="1" applyFont="1" applyFill="1" applyBorder="1" applyAlignment="1">
      <alignment horizontal="right" vertical="top" wrapText="1"/>
    </xf>
    <xf numFmtId="3" fontId="5" fillId="2" borderId="2" xfId="11" quotePrefix="1" applyNumberFormat="1" applyFont="1" applyFill="1" applyBorder="1" applyAlignment="1">
      <alignment vertical="top" wrapText="1"/>
    </xf>
    <xf numFmtId="41" fontId="6" fillId="2" borderId="2" xfId="0" quotePrefix="1" applyNumberFormat="1" applyFont="1" applyFill="1" applyBorder="1" applyAlignment="1" applyProtection="1">
      <alignment vertical="top" wrapText="1"/>
      <protection locked="0"/>
    </xf>
    <xf numFmtId="0" fontId="20" fillId="2" borderId="2" xfId="0" applyFont="1" applyFill="1" applyBorder="1" applyAlignment="1">
      <alignment horizontal="center" vertical="top" wrapText="1"/>
    </xf>
    <xf numFmtId="0" fontId="25" fillId="2" borderId="2" xfId="0" quotePrefix="1" applyFont="1" applyFill="1" applyBorder="1" applyAlignment="1">
      <alignment horizontal="center" vertical="top" wrapText="1"/>
    </xf>
    <xf numFmtId="3" fontId="6" fillId="2" borderId="2" xfId="0" applyNumberFormat="1" applyFont="1" applyFill="1" applyBorder="1" applyAlignment="1" applyProtection="1">
      <alignment horizontal="right" vertical="top" wrapText="1"/>
      <protection locked="0"/>
    </xf>
    <xf numFmtId="3" fontId="6" fillId="2" borderId="2" xfId="0" applyNumberFormat="1" applyFont="1" applyFill="1" applyBorder="1" applyAlignment="1">
      <alignment horizontal="right" vertical="top" wrapText="1" shrinkToFit="1"/>
    </xf>
    <xf numFmtId="3" fontId="5" fillId="2" borderId="2" xfId="0" applyNumberFormat="1" applyFont="1" applyFill="1" applyBorder="1" applyAlignment="1" applyProtection="1">
      <alignment horizontal="right" vertical="top" wrapText="1"/>
      <protection locked="0"/>
    </xf>
    <xf numFmtId="168" fontId="6" fillId="2" borderId="2" xfId="13" applyNumberFormat="1" applyFont="1" applyFill="1" applyBorder="1" applyAlignment="1">
      <alignment horizontal="right" vertical="top" wrapText="1" shrinkToFit="1"/>
    </xf>
    <xf numFmtId="0" fontId="6" fillId="2" borderId="2" xfId="4" applyFont="1" applyFill="1" applyBorder="1" applyAlignment="1">
      <alignment horizontal="center" vertical="top" wrapText="1"/>
    </xf>
    <xf numFmtId="165" fontId="6" fillId="2" borderId="2" xfId="12" quotePrefix="1" applyNumberFormat="1" applyFont="1" applyFill="1" applyBorder="1" applyAlignment="1">
      <alignment horizontal="right" vertical="top" wrapText="1"/>
    </xf>
    <xf numFmtId="3" fontId="6" fillId="2" borderId="2" xfId="11" quotePrefix="1" applyNumberFormat="1" applyFont="1" applyFill="1" applyBorder="1" applyAlignment="1">
      <alignment vertical="top" wrapText="1"/>
    </xf>
    <xf numFmtId="165" fontId="6" fillId="2" borderId="2" xfId="12" applyNumberFormat="1" applyFont="1" applyFill="1" applyBorder="1" applyAlignment="1">
      <alignment horizontal="center" vertical="top" wrapText="1"/>
    </xf>
    <xf numFmtId="3" fontId="6" fillId="2" borderId="2" xfId="11" quotePrefix="1" applyNumberFormat="1" applyFont="1" applyFill="1" applyBorder="1" applyAlignment="1">
      <alignment horizontal="right" vertical="top" shrinkToFit="1"/>
    </xf>
    <xf numFmtId="165" fontId="5" fillId="2" borderId="2" xfId="12" applyNumberFormat="1" applyFont="1" applyFill="1" applyBorder="1" applyAlignment="1">
      <alignment horizontal="right" vertical="top" wrapText="1"/>
    </xf>
    <xf numFmtId="1" fontId="6" fillId="2" borderId="2" xfId="11" quotePrefix="1" applyNumberFormat="1" applyFont="1" applyFill="1" applyBorder="1" applyAlignment="1">
      <alignment horizontal="center" vertical="top" wrapText="1"/>
    </xf>
    <xf numFmtId="165" fontId="19" fillId="3" borderId="2" xfId="12" applyNumberFormat="1" applyFont="1" applyFill="1" applyBorder="1" applyAlignment="1">
      <alignment horizontal="center" vertical="top" wrapText="1"/>
    </xf>
    <xf numFmtId="3" fontId="14" fillId="3" borderId="2" xfId="11" quotePrefix="1" applyNumberFormat="1" applyFont="1" applyFill="1" applyBorder="1" applyAlignment="1">
      <alignment vertical="top" wrapText="1"/>
    </xf>
    <xf numFmtId="3" fontId="14" fillId="3" borderId="2" xfId="0" applyNumberFormat="1" applyFont="1" applyFill="1" applyBorder="1" applyAlignment="1">
      <alignment horizontal="right" vertical="top"/>
    </xf>
    <xf numFmtId="165" fontId="6" fillId="2" borderId="2" xfId="12" applyNumberFormat="1" applyFont="1" applyFill="1" applyBorder="1" applyAlignment="1">
      <alignment horizontal="right" vertical="top" wrapText="1" shrinkToFit="1"/>
    </xf>
    <xf numFmtId="165" fontId="5" fillId="2" borderId="2" xfId="12" applyNumberFormat="1" applyFont="1" applyFill="1" applyBorder="1" applyAlignment="1">
      <alignment horizontal="right" vertical="top" wrapText="1" shrinkToFit="1"/>
    </xf>
    <xf numFmtId="3" fontId="5" fillId="2" borderId="2" xfId="16" applyNumberFormat="1" applyFont="1" applyFill="1" applyBorder="1" applyAlignment="1">
      <alignment horizontal="right" vertical="top" wrapText="1"/>
    </xf>
    <xf numFmtId="0" fontId="20" fillId="2" borderId="2" xfId="0" applyFont="1" applyFill="1" applyBorder="1" applyAlignment="1">
      <alignment horizontal="center" vertical="top"/>
    </xf>
    <xf numFmtId="3" fontId="6" fillId="2" borderId="2" xfId="0" quotePrefix="1" applyNumberFormat="1" applyFont="1" applyFill="1" applyBorder="1" applyAlignment="1">
      <alignment horizontal="center" vertical="top" wrapText="1"/>
    </xf>
    <xf numFmtId="1" fontId="5" fillId="2" borderId="2" xfId="11" quotePrefix="1" applyNumberFormat="1" applyFont="1" applyFill="1" applyBorder="1" applyAlignment="1">
      <alignment horizontal="center" vertical="top" wrapText="1"/>
    </xf>
    <xf numFmtId="3" fontId="27" fillId="3" borderId="3" xfId="12" applyNumberFormat="1" applyFont="1" applyFill="1" applyBorder="1" applyAlignment="1">
      <alignment horizontal="right" vertical="top" wrapText="1"/>
    </xf>
    <xf numFmtId="0" fontId="5" fillId="2" borderId="2" xfId="0" quotePrefix="1" applyFont="1" applyFill="1" applyBorder="1" applyAlignment="1">
      <alignment horizontal="left" vertical="top" wrapText="1"/>
    </xf>
    <xf numFmtId="3" fontId="5" fillId="2" borderId="2" xfId="0" applyNumberFormat="1" applyFont="1" applyFill="1" applyBorder="1" applyAlignment="1">
      <alignment vertical="top" wrapText="1"/>
    </xf>
    <xf numFmtId="0" fontId="20" fillId="2" borderId="2" xfId="0" quotePrefix="1" applyFont="1" applyFill="1" applyBorder="1" applyAlignment="1">
      <alignment horizontal="center" vertical="top" wrapText="1"/>
    </xf>
    <xf numFmtId="0" fontId="28" fillId="2" borderId="2" xfId="0" applyFont="1" applyFill="1" applyBorder="1" applyAlignment="1">
      <alignment horizontal="center" vertical="top" wrapText="1"/>
    </xf>
    <xf numFmtId="0" fontId="25" fillId="2" borderId="2" xfId="0" applyFont="1" applyFill="1" applyBorder="1" applyAlignment="1">
      <alignment horizontal="center" vertical="top"/>
    </xf>
    <xf numFmtId="0" fontId="25" fillId="2" borderId="2" xfId="0" applyFont="1" applyFill="1" applyBorder="1" applyAlignment="1">
      <alignment horizontal="center" vertical="top" wrapText="1"/>
    </xf>
    <xf numFmtId="0" fontId="6" fillId="2" borderId="2" xfId="0" quotePrefix="1" applyFont="1" applyFill="1" applyBorder="1" applyAlignment="1">
      <alignment horizontal="left" vertical="top" wrapText="1" shrinkToFit="1"/>
    </xf>
    <xf numFmtId="3" fontId="5" fillId="2" borderId="2" xfId="0" applyNumberFormat="1" applyFont="1" applyFill="1" applyBorder="1" applyAlignment="1">
      <alignment horizontal="right" vertical="top" shrinkToFit="1"/>
    </xf>
    <xf numFmtId="1" fontId="14" fillId="3" borderId="2" xfId="11" applyNumberFormat="1" applyFont="1" applyFill="1" applyBorder="1" applyAlignment="1">
      <alignment horizontal="left" vertical="top" wrapText="1"/>
    </xf>
    <xf numFmtId="3" fontId="14" fillId="3" borderId="2" xfId="0" applyNumberFormat="1" applyFont="1" applyFill="1" applyBorder="1" applyAlignment="1">
      <alignment horizontal="right" vertical="top" shrinkToFit="1"/>
    </xf>
    <xf numFmtId="3" fontId="19" fillId="3" borderId="2" xfId="11" quotePrefix="1" applyNumberFormat="1" applyFont="1" applyFill="1" applyBorder="1" applyAlignment="1">
      <alignment horizontal="right" vertical="top" wrapText="1"/>
    </xf>
    <xf numFmtId="3" fontId="19" fillId="3" borderId="0" xfId="11" applyNumberFormat="1" applyFont="1" applyFill="1" applyAlignment="1">
      <alignment vertical="top" wrapText="1"/>
    </xf>
    <xf numFmtId="1" fontId="5" fillId="2" borderId="2" xfId="11" quotePrefix="1" applyNumberFormat="1" applyFont="1" applyFill="1" applyBorder="1" applyAlignment="1">
      <alignment horizontal="center" vertical="top"/>
    </xf>
    <xf numFmtId="1" fontId="6" fillId="2" borderId="2" xfId="11" applyNumberFormat="1" applyFont="1" applyFill="1" applyBorder="1" applyAlignment="1">
      <alignment horizontal="right" vertical="top"/>
    </xf>
    <xf numFmtId="0" fontId="29" fillId="0" borderId="0" xfId="0" quotePrefix="1" applyFont="1" applyFill="1" applyAlignment="1">
      <alignment horizontal="left" vertical="top" wrapText="1"/>
    </xf>
    <xf numFmtId="0" fontId="29" fillId="0" borderId="0" xfId="0" quotePrefix="1" applyFont="1" applyFill="1" applyAlignment="1">
      <alignment vertical="top" wrapText="1"/>
    </xf>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xf>
    <xf numFmtId="49" fontId="14" fillId="0" borderId="2" xfId="11" quotePrefix="1" applyNumberFormat="1" applyFont="1" applyFill="1" applyBorder="1" applyAlignment="1">
      <alignment horizontal="center" vertical="top" wrapText="1"/>
    </xf>
    <xf numFmtId="3" fontId="14" fillId="0" borderId="2" xfId="11" applyNumberFormat="1" applyFont="1" applyFill="1" applyBorder="1" applyAlignment="1">
      <alignment vertical="top" wrapText="1"/>
    </xf>
    <xf numFmtId="3" fontId="19" fillId="0" borderId="2" xfId="11" quotePrefix="1" applyNumberFormat="1" applyFont="1" applyFill="1" applyBorder="1" applyAlignment="1">
      <alignment horizontal="center" vertical="top" wrapText="1"/>
    </xf>
    <xf numFmtId="3" fontId="14" fillId="0" borderId="2" xfId="11" quotePrefix="1" applyNumberFormat="1" applyFont="1" applyFill="1" applyBorder="1" applyAlignment="1">
      <alignment horizontal="right" vertical="top" wrapText="1"/>
    </xf>
    <xf numFmtId="3" fontId="19" fillId="0" borderId="0" xfId="11" applyNumberFormat="1" applyFont="1" applyFill="1" applyAlignment="1">
      <alignment vertical="center" wrapText="1"/>
    </xf>
  </cellXfs>
  <cellStyles count="22">
    <cellStyle name="Comma" xfId="12" builtinId="3"/>
    <cellStyle name="Comma 10 10" xfId="16"/>
    <cellStyle name="Comma 16 3" xfId="14"/>
    <cellStyle name="Comma 2" xfId="1"/>
    <cellStyle name="Comma 3" xfId="13"/>
    <cellStyle name="Comma 4" xfId="15"/>
    <cellStyle name="Currency 2" xfId="2"/>
    <cellStyle name="HAI" xfId="3"/>
    <cellStyle name="Normal" xfId="0" builtinId="0"/>
    <cellStyle name="Normal 10 2" xfId="21"/>
    <cellStyle name="Normal 2" xfId="4"/>
    <cellStyle name="Normal 3" xfId="5"/>
    <cellStyle name="Normal 4" xfId="6"/>
    <cellStyle name="Normal 5" xfId="7"/>
    <cellStyle name="Normal 55 2" xfId="19"/>
    <cellStyle name="Normal 6" xfId="8"/>
    <cellStyle name="Normal 7" xfId="9"/>
    <cellStyle name="Normal 8" xfId="10"/>
    <cellStyle name="Normal_46 (Kiên)" xfId="20"/>
    <cellStyle name="Normal_Bieu mau (CV )" xfId="11"/>
    <cellStyle name="Normal_Sheet1" xfId="17"/>
    <cellStyle name="Normal_Sheet3"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J778"/>
  <sheetViews>
    <sheetView tabSelected="1" workbookViewId="0">
      <selection activeCell="Q12" sqref="A12:XFD12"/>
    </sheetView>
  </sheetViews>
  <sheetFormatPr defaultColWidth="12.85546875" defaultRowHeight="15.75" x14ac:dyDescent="0.25"/>
  <cols>
    <col min="1" max="1" width="6.7109375" style="2" customWidth="1"/>
    <col min="2" max="2" width="36.5703125" style="2" customWidth="1"/>
    <col min="3" max="3" width="8.7109375" style="2" customWidth="1"/>
    <col min="4" max="4" width="16.140625" style="2" customWidth="1"/>
    <col min="5" max="5" width="10.7109375" style="2" customWidth="1"/>
    <col min="6" max="6" width="21.85546875" style="2" customWidth="1"/>
    <col min="7" max="7" width="14.28515625" style="2" bestFit="1" customWidth="1"/>
    <col min="8" max="9" width="12.7109375" style="2" customWidth="1"/>
    <col min="10" max="10" width="14.28515625" style="2" bestFit="1" customWidth="1"/>
    <col min="11" max="22" width="12.7109375" style="2" customWidth="1"/>
    <col min="23" max="16384" width="12.85546875" style="2"/>
  </cols>
  <sheetData>
    <row r="1" spans="1:22" x14ac:dyDescent="0.25">
      <c r="A1" s="7"/>
      <c r="B1" s="7"/>
      <c r="C1" s="3"/>
      <c r="D1" s="3"/>
      <c r="E1" s="3"/>
      <c r="F1" s="3"/>
      <c r="G1" s="3"/>
      <c r="H1" s="7"/>
      <c r="V1" s="6" t="s">
        <v>19</v>
      </c>
    </row>
    <row r="2" spans="1:22" s="9" customFormat="1" ht="23.25" x14ac:dyDescent="0.35">
      <c r="A2" s="8" t="s">
        <v>20</v>
      </c>
      <c r="B2" s="8"/>
      <c r="C2" s="8"/>
      <c r="D2" s="8"/>
      <c r="E2" s="8"/>
      <c r="F2" s="8"/>
      <c r="G2" s="8"/>
      <c r="H2" s="8"/>
      <c r="I2" s="8"/>
      <c r="J2" s="8"/>
      <c r="K2" s="8"/>
      <c r="L2" s="8"/>
      <c r="M2" s="8"/>
      <c r="N2" s="8"/>
      <c r="O2" s="8"/>
      <c r="P2" s="8"/>
      <c r="Q2" s="8"/>
      <c r="R2" s="8"/>
      <c r="S2" s="8"/>
      <c r="T2" s="8"/>
      <c r="U2" s="8"/>
      <c r="V2" s="8"/>
    </row>
    <row r="3" spans="1:22" s="9" customFormat="1" ht="23.25" x14ac:dyDescent="0.35">
      <c r="A3" s="10" t="s">
        <v>21</v>
      </c>
      <c r="B3" s="10"/>
      <c r="C3" s="10"/>
      <c r="D3" s="10"/>
      <c r="E3" s="10"/>
      <c r="F3" s="10"/>
      <c r="G3" s="10"/>
      <c r="H3" s="10"/>
      <c r="I3" s="10"/>
      <c r="J3" s="10"/>
      <c r="K3" s="10"/>
      <c r="L3" s="10"/>
      <c r="M3" s="10"/>
      <c r="N3" s="10"/>
      <c r="O3" s="10"/>
      <c r="P3" s="10"/>
      <c r="Q3" s="10"/>
      <c r="R3" s="10"/>
      <c r="S3" s="10"/>
      <c r="T3" s="10"/>
      <c r="U3" s="10"/>
      <c r="V3" s="10"/>
    </row>
    <row r="4" spans="1:22" ht="18.75" x14ac:dyDescent="0.3">
      <c r="A4" s="4"/>
      <c r="B4" s="5"/>
      <c r="C4" s="3"/>
      <c r="D4" s="3"/>
      <c r="E4" s="3"/>
      <c r="F4" s="3"/>
      <c r="G4" s="3"/>
      <c r="H4" s="3"/>
      <c r="I4" s="11"/>
      <c r="V4" s="11" t="s">
        <v>0</v>
      </c>
    </row>
    <row r="5" spans="1:22" s="14" customFormat="1" ht="18.75" x14ac:dyDescent="0.25">
      <c r="A5" s="12" t="s">
        <v>1</v>
      </c>
      <c r="B5" s="13" t="s">
        <v>7</v>
      </c>
      <c r="C5" s="13" t="s">
        <v>8</v>
      </c>
      <c r="D5" s="13" t="s">
        <v>9</v>
      </c>
      <c r="E5" s="13" t="s">
        <v>10</v>
      </c>
      <c r="F5" s="13" t="s">
        <v>11</v>
      </c>
      <c r="G5" s="13"/>
      <c r="H5" s="13"/>
      <c r="I5" s="13"/>
      <c r="J5" s="13"/>
      <c r="K5" s="13" t="s">
        <v>22</v>
      </c>
      <c r="L5" s="13"/>
      <c r="M5" s="13"/>
      <c r="N5" s="13"/>
      <c r="O5" s="13" t="s">
        <v>23</v>
      </c>
      <c r="P5" s="13"/>
      <c r="Q5" s="13"/>
      <c r="R5" s="13"/>
      <c r="S5" s="13" t="s">
        <v>24</v>
      </c>
      <c r="T5" s="13"/>
      <c r="U5" s="13"/>
      <c r="V5" s="13"/>
    </row>
    <row r="6" spans="1:22" s="14" customFormat="1" ht="18.75" x14ac:dyDescent="0.25">
      <c r="A6" s="12"/>
      <c r="B6" s="13"/>
      <c r="C6" s="13"/>
      <c r="D6" s="13"/>
      <c r="E6" s="13"/>
      <c r="F6" s="13" t="s">
        <v>12</v>
      </c>
      <c r="G6" s="13" t="s">
        <v>13</v>
      </c>
      <c r="H6" s="13"/>
      <c r="I6" s="13"/>
      <c r="J6" s="13"/>
      <c r="K6" s="13"/>
      <c r="L6" s="13"/>
      <c r="M6" s="13"/>
      <c r="N6" s="13"/>
      <c r="O6" s="13"/>
      <c r="P6" s="13"/>
      <c r="Q6" s="13"/>
      <c r="R6" s="13"/>
      <c r="S6" s="13"/>
      <c r="T6" s="13"/>
      <c r="U6" s="13"/>
      <c r="V6" s="13"/>
    </row>
    <row r="7" spans="1:22" s="14" customFormat="1" ht="17.45" customHeight="1" x14ac:dyDescent="0.25">
      <c r="A7" s="12"/>
      <c r="B7" s="13"/>
      <c r="C7" s="13"/>
      <c r="D7" s="13"/>
      <c r="E7" s="13"/>
      <c r="F7" s="13"/>
      <c r="G7" s="13" t="s">
        <v>25</v>
      </c>
      <c r="H7" s="13" t="s">
        <v>26</v>
      </c>
      <c r="I7" s="13"/>
      <c r="J7" s="13"/>
      <c r="K7" s="13" t="s">
        <v>6</v>
      </c>
      <c r="L7" s="13" t="s">
        <v>26</v>
      </c>
      <c r="M7" s="13"/>
      <c r="N7" s="13"/>
      <c r="O7" s="13" t="s">
        <v>6</v>
      </c>
      <c r="P7" s="13" t="s">
        <v>26</v>
      </c>
      <c r="Q7" s="13"/>
      <c r="R7" s="13"/>
      <c r="S7" s="13" t="s">
        <v>6</v>
      </c>
      <c r="T7" s="13" t="s">
        <v>26</v>
      </c>
      <c r="U7" s="13"/>
      <c r="V7" s="13"/>
    </row>
    <row r="8" spans="1:22" s="14" customFormat="1" ht="75" x14ac:dyDescent="0.25">
      <c r="A8" s="12"/>
      <c r="B8" s="13"/>
      <c r="C8" s="13"/>
      <c r="D8" s="13"/>
      <c r="E8" s="13"/>
      <c r="F8" s="13"/>
      <c r="G8" s="13"/>
      <c r="H8" s="15" t="s">
        <v>14</v>
      </c>
      <c r="I8" s="15" t="s">
        <v>15</v>
      </c>
      <c r="J8" s="15" t="s">
        <v>27</v>
      </c>
      <c r="K8" s="13"/>
      <c r="L8" s="15" t="s">
        <v>14</v>
      </c>
      <c r="M8" s="15" t="s">
        <v>15</v>
      </c>
      <c r="N8" s="15" t="s">
        <v>27</v>
      </c>
      <c r="O8" s="13"/>
      <c r="P8" s="15" t="s">
        <v>14</v>
      </c>
      <c r="Q8" s="15" t="s">
        <v>15</v>
      </c>
      <c r="R8" s="15" t="s">
        <v>27</v>
      </c>
      <c r="S8" s="13"/>
      <c r="T8" s="15" t="s">
        <v>14</v>
      </c>
      <c r="U8" s="15" t="s">
        <v>15</v>
      </c>
      <c r="V8" s="15" t="s">
        <v>27</v>
      </c>
    </row>
    <row r="9" spans="1:22" s="14" customFormat="1" ht="18.75" hidden="1" x14ac:dyDescent="0.25">
      <c r="A9" s="16"/>
      <c r="B9" s="15"/>
      <c r="C9" s="15"/>
      <c r="D9" s="15"/>
      <c r="E9" s="15"/>
      <c r="F9" s="15"/>
      <c r="G9" s="15"/>
      <c r="H9" s="15"/>
      <c r="I9" s="15"/>
      <c r="J9" s="15"/>
      <c r="K9" s="15"/>
      <c r="L9" s="15"/>
      <c r="M9" s="15"/>
      <c r="N9" s="15"/>
      <c r="O9" s="15"/>
      <c r="P9" s="15"/>
      <c r="Q9" s="15"/>
      <c r="R9" s="15"/>
      <c r="S9" s="15">
        <f>S10-S11</f>
        <v>0</v>
      </c>
      <c r="T9" s="15"/>
      <c r="U9" s="15">
        <f>U10-U11</f>
        <v>0</v>
      </c>
      <c r="V9" s="15">
        <f>V10-V11</f>
        <v>0</v>
      </c>
    </row>
    <row r="10" spans="1:22" s="14" customFormat="1" ht="18.75" hidden="1" x14ac:dyDescent="0.25">
      <c r="A10" s="16"/>
      <c r="B10" s="15"/>
      <c r="C10" s="15"/>
      <c r="D10" s="15"/>
      <c r="E10" s="15"/>
      <c r="F10" s="15"/>
      <c r="G10" s="15"/>
      <c r="H10" s="15"/>
      <c r="I10" s="15"/>
      <c r="J10" s="15"/>
      <c r="K10" s="15"/>
      <c r="L10" s="15"/>
      <c r="M10" s="15"/>
      <c r="N10" s="15"/>
      <c r="O10" s="15"/>
      <c r="P10" s="15"/>
      <c r="Q10" s="15"/>
      <c r="R10" s="15"/>
      <c r="S10" s="15">
        <f>T11+U11+V11</f>
        <v>3158239</v>
      </c>
      <c r="T10" s="15"/>
      <c r="U10" s="15">
        <v>630000</v>
      </c>
      <c r="V10" s="15">
        <v>2031239</v>
      </c>
    </row>
    <row r="11" spans="1:22" s="21" customFormat="1" ht="18.75" x14ac:dyDescent="0.25">
      <c r="A11" s="17"/>
      <c r="B11" s="18" t="s">
        <v>6</v>
      </c>
      <c r="C11" s="19"/>
      <c r="D11" s="19"/>
      <c r="E11" s="19"/>
      <c r="F11" s="19"/>
      <c r="G11" s="20">
        <f>G12+G45+G56+G305+G315+G333+G340+G347+G419+G436+G701+G764+G775</f>
        <v>21147572.119999997</v>
      </c>
      <c r="H11" s="20">
        <f t="shared" ref="H11:V11" si="0">H12+H45+H56+H305+H315+H333+H340+H347+H419+H436+H701+H764+H775</f>
        <v>1116256</v>
      </c>
      <c r="I11" s="20">
        <f t="shared" si="0"/>
        <v>7134860</v>
      </c>
      <c r="J11" s="20">
        <f t="shared" si="0"/>
        <v>11011848.404999999</v>
      </c>
      <c r="K11" s="20">
        <f t="shared" si="0"/>
        <v>2868131</v>
      </c>
      <c r="L11" s="20">
        <f t="shared" si="0"/>
        <v>422117</v>
      </c>
      <c r="M11" s="20">
        <f t="shared" si="0"/>
        <v>464069</v>
      </c>
      <c r="N11" s="20">
        <f t="shared" si="0"/>
        <v>1981945</v>
      </c>
      <c r="O11" s="20">
        <f t="shared" si="0"/>
        <v>2882880</v>
      </c>
      <c r="P11" s="20">
        <f t="shared" si="0"/>
        <v>422117</v>
      </c>
      <c r="Q11" s="20">
        <f t="shared" si="0"/>
        <v>464069</v>
      </c>
      <c r="R11" s="20">
        <f t="shared" si="0"/>
        <v>1996694</v>
      </c>
      <c r="S11" s="20">
        <f t="shared" si="0"/>
        <v>3158239</v>
      </c>
      <c r="T11" s="20">
        <f t="shared" si="0"/>
        <v>497000</v>
      </c>
      <c r="U11" s="20">
        <f t="shared" si="0"/>
        <v>630000</v>
      </c>
      <c r="V11" s="20">
        <f t="shared" si="0"/>
        <v>2031239</v>
      </c>
    </row>
    <row r="12" spans="1:22" s="177" customFormat="1" ht="18.75" x14ac:dyDescent="0.25">
      <c r="A12" s="173" t="s">
        <v>2</v>
      </c>
      <c r="B12" s="174" t="s">
        <v>28</v>
      </c>
      <c r="C12" s="175"/>
      <c r="D12" s="175"/>
      <c r="E12" s="175"/>
      <c r="F12" s="175"/>
      <c r="G12" s="176">
        <f>G13+G25+G34+G39</f>
        <v>373246</v>
      </c>
      <c r="H12" s="176">
        <f t="shared" ref="H12:V12" si="1">H13+H25+H34+H39</f>
        <v>0</v>
      </c>
      <c r="I12" s="176">
        <f t="shared" si="1"/>
        <v>168790</v>
      </c>
      <c r="J12" s="176">
        <f t="shared" si="1"/>
        <v>204456</v>
      </c>
      <c r="K12" s="176">
        <f t="shared" si="1"/>
        <v>112700</v>
      </c>
      <c r="L12" s="176">
        <f t="shared" si="1"/>
        <v>0</v>
      </c>
      <c r="M12" s="176">
        <f t="shared" si="1"/>
        <v>0</v>
      </c>
      <c r="N12" s="176">
        <f t="shared" si="1"/>
        <v>112700</v>
      </c>
      <c r="O12" s="176">
        <f t="shared" si="1"/>
        <v>112700</v>
      </c>
      <c r="P12" s="176">
        <f t="shared" si="1"/>
        <v>0</v>
      </c>
      <c r="Q12" s="176">
        <f t="shared" si="1"/>
        <v>0</v>
      </c>
      <c r="R12" s="176">
        <f t="shared" si="1"/>
        <v>112700</v>
      </c>
      <c r="S12" s="176">
        <f t="shared" si="1"/>
        <v>80300</v>
      </c>
      <c r="T12" s="176">
        <f t="shared" si="1"/>
        <v>0</v>
      </c>
      <c r="U12" s="176">
        <f t="shared" si="1"/>
        <v>10000</v>
      </c>
      <c r="V12" s="176">
        <f t="shared" si="1"/>
        <v>70300</v>
      </c>
    </row>
    <row r="13" spans="1:22" s="21" customFormat="1" ht="18.75" x14ac:dyDescent="0.25">
      <c r="A13" s="17" t="s">
        <v>4</v>
      </c>
      <c r="B13" s="27" t="s">
        <v>29</v>
      </c>
      <c r="C13" s="19"/>
      <c r="D13" s="19"/>
      <c r="E13" s="19"/>
      <c r="F13" s="19"/>
      <c r="G13" s="20">
        <f t="shared" ref="G13:V13" si="2">G14</f>
        <v>81628</v>
      </c>
      <c r="H13" s="20">
        <f t="shared" si="2"/>
        <v>0</v>
      </c>
      <c r="I13" s="20">
        <f t="shared" si="2"/>
        <v>0</v>
      </c>
      <c r="J13" s="20">
        <f t="shared" si="2"/>
        <v>81628</v>
      </c>
      <c r="K13" s="20">
        <f t="shared" si="2"/>
        <v>24700</v>
      </c>
      <c r="L13" s="20">
        <f t="shared" si="2"/>
        <v>0</v>
      </c>
      <c r="M13" s="20">
        <f t="shared" si="2"/>
        <v>0</v>
      </c>
      <c r="N13" s="20">
        <f t="shared" si="2"/>
        <v>24700</v>
      </c>
      <c r="O13" s="20">
        <f t="shared" si="2"/>
        <v>24700</v>
      </c>
      <c r="P13" s="20">
        <f t="shared" si="2"/>
        <v>0</v>
      </c>
      <c r="Q13" s="20">
        <f t="shared" si="2"/>
        <v>0</v>
      </c>
      <c r="R13" s="20">
        <f t="shared" si="2"/>
        <v>24700</v>
      </c>
      <c r="S13" s="20">
        <f t="shared" si="2"/>
        <v>35800</v>
      </c>
      <c r="T13" s="20">
        <f t="shared" si="2"/>
        <v>0</v>
      </c>
      <c r="U13" s="20">
        <f t="shared" si="2"/>
        <v>0</v>
      </c>
      <c r="V13" s="20">
        <f t="shared" si="2"/>
        <v>35800</v>
      </c>
    </row>
    <row r="14" spans="1:22" s="21" customFormat="1" ht="18.75" x14ac:dyDescent="0.25">
      <c r="A14" s="28">
        <v>1</v>
      </c>
      <c r="B14" s="29" t="s">
        <v>16</v>
      </c>
      <c r="C14" s="19"/>
      <c r="D14" s="19"/>
      <c r="E14" s="19"/>
      <c r="F14" s="19"/>
      <c r="G14" s="20">
        <f t="shared" ref="G14:V14" si="3">G15+G21</f>
        <v>81628</v>
      </c>
      <c r="H14" s="20">
        <f t="shared" si="3"/>
        <v>0</v>
      </c>
      <c r="I14" s="20">
        <f t="shared" si="3"/>
        <v>0</v>
      </c>
      <c r="J14" s="20">
        <f t="shared" si="3"/>
        <v>81628</v>
      </c>
      <c r="K14" s="20">
        <f t="shared" si="3"/>
        <v>24700</v>
      </c>
      <c r="L14" s="20">
        <f t="shared" si="3"/>
        <v>0</v>
      </c>
      <c r="M14" s="20">
        <f t="shared" si="3"/>
        <v>0</v>
      </c>
      <c r="N14" s="20">
        <f t="shared" si="3"/>
        <v>24700</v>
      </c>
      <c r="O14" s="20">
        <f t="shared" si="3"/>
        <v>24700</v>
      </c>
      <c r="P14" s="20">
        <f t="shared" si="3"/>
        <v>0</v>
      </c>
      <c r="Q14" s="20">
        <f t="shared" si="3"/>
        <v>0</v>
      </c>
      <c r="R14" s="20">
        <f t="shared" si="3"/>
        <v>24700</v>
      </c>
      <c r="S14" s="20">
        <f t="shared" si="3"/>
        <v>35800</v>
      </c>
      <c r="T14" s="20">
        <f t="shared" si="3"/>
        <v>0</v>
      </c>
      <c r="U14" s="20">
        <f t="shared" si="3"/>
        <v>0</v>
      </c>
      <c r="V14" s="20">
        <f t="shared" si="3"/>
        <v>35800</v>
      </c>
    </row>
    <row r="15" spans="1:22" s="21" customFormat="1" ht="37.5" x14ac:dyDescent="0.25">
      <c r="A15" s="30" t="s">
        <v>30</v>
      </c>
      <c r="B15" s="29" t="s">
        <v>31</v>
      </c>
      <c r="C15" s="31"/>
      <c r="D15" s="19"/>
      <c r="E15" s="19"/>
      <c r="F15" s="19"/>
      <c r="G15" s="20">
        <f t="shared" ref="G15:V15" si="4">G16</f>
        <v>38297</v>
      </c>
      <c r="H15" s="20">
        <f t="shared" si="4"/>
        <v>0</v>
      </c>
      <c r="I15" s="20">
        <f t="shared" si="4"/>
        <v>0</v>
      </c>
      <c r="J15" s="20">
        <f t="shared" si="4"/>
        <v>38297</v>
      </c>
      <c r="K15" s="20">
        <f t="shared" si="4"/>
        <v>15700</v>
      </c>
      <c r="L15" s="20">
        <f t="shared" si="4"/>
        <v>0</v>
      </c>
      <c r="M15" s="20">
        <f t="shared" si="4"/>
        <v>0</v>
      </c>
      <c r="N15" s="20">
        <f t="shared" si="4"/>
        <v>15700</v>
      </c>
      <c r="O15" s="20">
        <f t="shared" si="4"/>
        <v>15700</v>
      </c>
      <c r="P15" s="20">
        <f t="shared" si="4"/>
        <v>0</v>
      </c>
      <c r="Q15" s="20">
        <f t="shared" si="4"/>
        <v>0</v>
      </c>
      <c r="R15" s="20">
        <f t="shared" si="4"/>
        <v>15700</v>
      </c>
      <c r="S15" s="20">
        <f t="shared" si="4"/>
        <v>20800</v>
      </c>
      <c r="T15" s="20">
        <f t="shared" si="4"/>
        <v>0</v>
      </c>
      <c r="U15" s="20">
        <f t="shared" si="4"/>
        <v>0</v>
      </c>
      <c r="V15" s="20">
        <f t="shared" si="4"/>
        <v>20800</v>
      </c>
    </row>
    <row r="16" spans="1:22" s="21" customFormat="1" ht="19.5" x14ac:dyDescent="0.25">
      <c r="A16" s="32" t="s">
        <v>17</v>
      </c>
      <c r="B16" s="33" t="s">
        <v>32</v>
      </c>
      <c r="C16" s="34"/>
      <c r="D16" s="19"/>
      <c r="E16" s="34"/>
      <c r="F16" s="34"/>
      <c r="G16" s="35">
        <f t="shared" ref="G16:V16" si="5">G17+G20</f>
        <v>38297</v>
      </c>
      <c r="H16" s="35">
        <f t="shared" si="5"/>
        <v>0</v>
      </c>
      <c r="I16" s="35">
        <f t="shared" si="5"/>
        <v>0</v>
      </c>
      <c r="J16" s="35">
        <f t="shared" si="5"/>
        <v>38297</v>
      </c>
      <c r="K16" s="35">
        <f t="shared" si="5"/>
        <v>15700</v>
      </c>
      <c r="L16" s="35">
        <f t="shared" si="5"/>
        <v>0</v>
      </c>
      <c r="M16" s="35">
        <f t="shared" si="5"/>
        <v>0</v>
      </c>
      <c r="N16" s="35">
        <f t="shared" si="5"/>
        <v>15700</v>
      </c>
      <c r="O16" s="35">
        <f t="shared" si="5"/>
        <v>15700</v>
      </c>
      <c r="P16" s="35">
        <f t="shared" si="5"/>
        <v>0</v>
      </c>
      <c r="Q16" s="35">
        <f t="shared" si="5"/>
        <v>0</v>
      </c>
      <c r="R16" s="35">
        <f t="shared" si="5"/>
        <v>15700</v>
      </c>
      <c r="S16" s="35">
        <f t="shared" si="5"/>
        <v>20800</v>
      </c>
      <c r="T16" s="35">
        <f t="shared" si="5"/>
        <v>0</v>
      </c>
      <c r="U16" s="35">
        <f t="shared" si="5"/>
        <v>0</v>
      </c>
      <c r="V16" s="35">
        <f t="shared" si="5"/>
        <v>20800</v>
      </c>
    </row>
    <row r="17" spans="1:22" s="21" customFormat="1" ht="37.5" x14ac:dyDescent="0.25">
      <c r="A17" s="36">
        <v>1</v>
      </c>
      <c r="B17" s="37" t="s">
        <v>33</v>
      </c>
      <c r="C17" s="38" t="s">
        <v>34</v>
      </c>
      <c r="D17" s="19"/>
      <c r="E17" s="38" t="s">
        <v>35</v>
      </c>
      <c r="F17" s="36"/>
      <c r="G17" s="39">
        <f>G18+G19</f>
        <v>22220</v>
      </c>
      <c r="H17" s="40"/>
      <c r="I17" s="40"/>
      <c r="J17" s="39">
        <f>J18+J19</f>
        <v>22220</v>
      </c>
      <c r="K17" s="39">
        <v>9700</v>
      </c>
      <c r="L17" s="40"/>
      <c r="M17" s="40"/>
      <c r="N17" s="39">
        <v>9700</v>
      </c>
      <c r="O17" s="39">
        <v>9700</v>
      </c>
      <c r="P17" s="40"/>
      <c r="Q17" s="40"/>
      <c r="R17" s="39">
        <v>9700</v>
      </c>
      <c r="S17" s="39">
        <f>S18+S19</f>
        <v>12400</v>
      </c>
      <c r="T17" s="40"/>
      <c r="U17" s="40"/>
      <c r="V17" s="39">
        <f>V18+V19</f>
        <v>12400</v>
      </c>
    </row>
    <row r="18" spans="1:22" s="21" customFormat="1" ht="75" x14ac:dyDescent="0.25">
      <c r="A18" s="36"/>
      <c r="B18" s="37" t="s">
        <v>36</v>
      </c>
      <c r="C18" s="38" t="s">
        <v>34</v>
      </c>
      <c r="D18" s="19"/>
      <c r="E18" s="38" t="s">
        <v>35</v>
      </c>
      <c r="F18" s="38" t="s">
        <v>37</v>
      </c>
      <c r="G18" s="39">
        <v>8166</v>
      </c>
      <c r="H18" s="40"/>
      <c r="I18" s="40"/>
      <c r="J18" s="39">
        <v>8166</v>
      </c>
      <c r="K18" s="39">
        <v>3800</v>
      </c>
      <c r="L18" s="40"/>
      <c r="M18" s="40"/>
      <c r="N18" s="39">
        <v>3800</v>
      </c>
      <c r="O18" s="39">
        <v>3800</v>
      </c>
      <c r="P18" s="40"/>
      <c r="Q18" s="40"/>
      <c r="R18" s="39">
        <v>3800</v>
      </c>
      <c r="S18" s="39">
        <v>4300</v>
      </c>
      <c r="T18" s="40"/>
      <c r="U18" s="40"/>
      <c r="V18" s="39">
        <v>4300</v>
      </c>
    </row>
    <row r="19" spans="1:22" s="21" customFormat="1" ht="75" x14ac:dyDescent="0.25">
      <c r="A19" s="36"/>
      <c r="B19" s="37" t="s">
        <v>38</v>
      </c>
      <c r="C19" s="38" t="s">
        <v>34</v>
      </c>
      <c r="D19" s="19"/>
      <c r="E19" s="38" t="s">
        <v>35</v>
      </c>
      <c r="F19" s="38" t="s">
        <v>39</v>
      </c>
      <c r="G19" s="39">
        <v>14054</v>
      </c>
      <c r="H19" s="40"/>
      <c r="I19" s="40"/>
      <c r="J19" s="39">
        <v>14054</v>
      </c>
      <c r="K19" s="39">
        <v>5900</v>
      </c>
      <c r="L19" s="40"/>
      <c r="M19" s="40"/>
      <c r="N19" s="39">
        <v>5900</v>
      </c>
      <c r="O19" s="39">
        <v>5900</v>
      </c>
      <c r="P19" s="40"/>
      <c r="Q19" s="40"/>
      <c r="R19" s="39">
        <v>5900</v>
      </c>
      <c r="S19" s="41">
        <v>8100</v>
      </c>
      <c r="T19" s="40"/>
      <c r="U19" s="40"/>
      <c r="V19" s="41">
        <v>8100</v>
      </c>
    </row>
    <row r="20" spans="1:22" s="21" customFormat="1" ht="75" x14ac:dyDescent="0.25">
      <c r="A20" s="36">
        <v>2</v>
      </c>
      <c r="B20" s="42" t="s">
        <v>40</v>
      </c>
      <c r="C20" s="36"/>
      <c r="D20" s="19"/>
      <c r="E20" s="38" t="s">
        <v>41</v>
      </c>
      <c r="F20" s="43" t="s">
        <v>42</v>
      </c>
      <c r="G20" s="39">
        <v>16077</v>
      </c>
      <c r="H20" s="40"/>
      <c r="I20" s="40"/>
      <c r="J20" s="39">
        <v>16077</v>
      </c>
      <c r="K20" s="41">
        <v>6000</v>
      </c>
      <c r="L20" s="40"/>
      <c r="M20" s="40"/>
      <c r="N20" s="41">
        <v>6000</v>
      </c>
      <c r="O20" s="41">
        <v>6000</v>
      </c>
      <c r="P20" s="40"/>
      <c r="Q20" s="40"/>
      <c r="R20" s="41">
        <v>6000</v>
      </c>
      <c r="S20" s="41">
        <v>8400</v>
      </c>
      <c r="T20" s="40"/>
      <c r="U20" s="40"/>
      <c r="V20" s="41">
        <v>8400</v>
      </c>
    </row>
    <row r="21" spans="1:22" s="21" customFormat="1" ht="37.5" x14ac:dyDescent="0.25">
      <c r="A21" s="30" t="s">
        <v>43</v>
      </c>
      <c r="B21" s="29" t="s">
        <v>44</v>
      </c>
      <c r="C21" s="36"/>
      <c r="D21" s="19"/>
      <c r="E21" s="38"/>
      <c r="F21" s="43"/>
      <c r="G21" s="44">
        <f t="shared" ref="G21:V21" si="6">G22</f>
        <v>43331</v>
      </c>
      <c r="H21" s="44">
        <f t="shared" si="6"/>
        <v>0</v>
      </c>
      <c r="I21" s="44">
        <f t="shared" si="6"/>
        <v>0</v>
      </c>
      <c r="J21" s="44">
        <f t="shared" si="6"/>
        <v>43331</v>
      </c>
      <c r="K21" s="44">
        <f t="shared" si="6"/>
        <v>9000</v>
      </c>
      <c r="L21" s="44">
        <f t="shared" si="6"/>
        <v>0</v>
      </c>
      <c r="M21" s="44">
        <f t="shared" si="6"/>
        <v>0</v>
      </c>
      <c r="N21" s="44">
        <f t="shared" si="6"/>
        <v>9000</v>
      </c>
      <c r="O21" s="44">
        <f t="shared" si="6"/>
        <v>9000</v>
      </c>
      <c r="P21" s="44">
        <f t="shared" si="6"/>
        <v>0</v>
      </c>
      <c r="Q21" s="44">
        <f t="shared" si="6"/>
        <v>0</v>
      </c>
      <c r="R21" s="44">
        <f t="shared" si="6"/>
        <v>9000</v>
      </c>
      <c r="S21" s="44">
        <f t="shared" si="6"/>
        <v>15000</v>
      </c>
      <c r="T21" s="44">
        <f t="shared" si="6"/>
        <v>0</v>
      </c>
      <c r="U21" s="44">
        <f t="shared" si="6"/>
        <v>0</v>
      </c>
      <c r="V21" s="44">
        <f t="shared" si="6"/>
        <v>15000</v>
      </c>
    </row>
    <row r="22" spans="1:22" s="21" customFormat="1" ht="18.75" x14ac:dyDescent="0.25">
      <c r="A22" s="30" t="s">
        <v>17</v>
      </c>
      <c r="B22" s="29" t="s">
        <v>32</v>
      </c>
      <c r="C22" s="36"/>
      <c r="D22" s="19"/>
      <c r="E22" s="38"/>
      <c r="F22" s="43"/>
      <c r="G22" s="44">
        <f t="shared" ref="G22:V22" si="7">G23+G24</f>
        <v>43331</v>
      </c>
      <c r="H22" s="44">
        <f t="shared" si="7"/>
        <v>0</v>
      </c>
      <c r="I22" s="44">
        <f t="shared" si="7"/>
        <v>0</v>
      </c>
      <c r="J22" s="44">
        <f t="shared" si="7"/>
        <v>43331</v>
      </c>
      <c r="K22" s="44">
        <f t="shared" si="7"/>
        <v>9000</v>
      </c>
      <c r="L22" s="44">
        <f t="shared" si="7"/>
        <v>0</v>
      </c>
      <c r="M22" s="44">
        <f t="shared" si="7"/>
        <v>0</v>
      </c>
      <c r="N22" s="44">
        <f t="shared" si="7"/>
        <v>9000</v>
      </c>
      <c r="O22" s="44">
        <f t="shared" si="7"/>
        <v>9000</v>
      </c>
      <c r="P22" s="44">
        <f t="shared" si="7"/>
        <v>0</v>
      </c>
      <c r="Q22" s="44">
        <f t="shared" si="7"/>
        <v>0</v>
      </c>
      <c r="R22" s="44">
        <f t="shared" si="7"/>
        <v>9000</v>
      </c>
      <c r="S22" s="44">
        <f t="shared" si="7"/>
        <v>15000</v>
      </c>
      <c r="T22" s="44">
        <f t="shared" si="7"/>
        <v>0</v>
      </c>
      <c r="U22" s="44">
        <f t="shared" si="7"/>
        <v>0</v>
      </c>
      <c r="V22" s="44">
        <f t="shared" si="7"/>
        <v>15000</v>
      </c>
    </row>
    <row r="23" spans="1:22" s="21" customFormat="1" ht="75" x14ac:dyDescent="0.25">
      <c r="A23" s="36">
        <v>1</v>
      </c>
      <c r="B23" s="37" t="s">
        <v>45</v>
      </c>
      <c r="C23" s="38" t="s">
        <v>34</v>
      </c>
      <c r="D23" s="19"/>
      <c r="E23" s="38" t="s">
        <v>41</v>
      </c>
      <c r="F23" s="43" t="s">
        <v>46</v>
      </c>
      <c r="G23" s="39">
        <v>16534</v>
      </c>
      <c r="H23" s="40"/>
      <c r="I23" s="40"/>
      <c r="J23" s="39">
        <v>16534</v>
      </c>
      <c r="K23" s="39">
        <v>6000</v>
      </c>
      <c r="L23" s="40"/>
      <c r="M23" s="40"/>
      <c r="N23" s="39">
        <v>6000</v>
      </c>
      <c r="O23" s="39">
        <v>6000</v>
      </c>
      <c r="P23" s="40"/>
      <c r="Q23" s="40"/>
      <c r="R23" s="39">
        <v>6000</v>
      </c>
      <c r="S23" s="39">
        <v>5000</v>
      </c>
      <c r="T23" s="40"/>
      <c r="U23" s="40"/>
      <c r="V23" s="39">
        <v>5000</v>
      </c>
    </row>
    <row r="24" spans="1:22" s="21" customFormat="1" ht="75" x14ac:dyDescent="0.25">
      <c r="A24" s="36">
        <v>2</v>
      </c>
      <c r="B24" s="37" t="s">
        <v>47</v>
      </c>
      <c r="C24" s="36" t="s">
        <v>48</v>
      </c>
      <c r="D24" s="19"/>
      <c r="E24" s="38" t="s">
        <v>41</v>
      </c>
      <c r="F24" s="38" t="s">
        <v>49</v>
      </c>
      <c r="G24" s="39">
        <v>26797</v>
      </c>
      <c r="H24" s="40"/>
      <c r="I24" s="40"/>
      <c r="J24" s="39">
        <v>26797</v>
      </c>
      <c r="K24" s="39">
        <v>3000</v>
      </c>
      <c r="L24" s="40"/>
      <c r="M24" s="40"/>
      <c r="N24" s="39">
        <v>3000</v>
      </c>
      <c r="O24" s="39">
        <v>3000</v>
      </c>
      <c r="P24" s="40"/>
      <c r="Q24" s="40"/>
      <c r="R24" s="39">
        <v>3000</v>
      </c>
      <c r="S24" s="39">
        <v>10000</v>
      </c>
      <c r="T24" s="40"/>
      <c r="U24" s="40"/>
      <c r="V24" s="39">
        <v>10000</v>
      </c>
    </row>
    <row r="25" spans="1:22" s="50" customFormat="1" ht="37.5" x14ac:dyDescent="0.25">
      <c r="A25" s="45" t="s">
        <v>5</v>
      </c>
      <c r="B25" s="46" t="s">
        <v>50</v>
      </c>
      <c r="C25" s="45"/>
      <c r="D25" s="47"/>
      <c r="E25" s="48"/>
      <c r="F25" s="49"/>
      <c r="G25" s="44">
        <f t="shared" ref="G25:V27" si="8">G26</f>
        <v>52633</v>
      </c>
      <c r="H25" s="44">
        <f t="shared" si="8"/>
        <v>0</v>
      </c>
      <c r="I25" s="44">
        <f t="shared" si="8"/>
        <v>0</v>
      </c>
      <c r="J25" s="44">
        <f t="shared" si="8"/>
        <v>52633</v>
      </c>
      <c r="K25" s="44">
        <f t="shared" si="8"/>
        <v>28000</v>
      </c>
      <c r="L25" s="44">
        <f t="shared" si="8"/>
        <v>0</v>
      </c>
      <c r="M25" s="44">
        <f t="shared" si="8"/>
        <v>0</v>
      </c>
      <c r="N25" s="44">
        <f t="shared" si="8"/>
        <v>28000</v>
      </c>
      <c r="O25" s="44">
        <f t="shared" si="8"/>
        <v>28000</v>
      </c>
      <c r="P25" s="44">
        <f t="shared" si="8"/>
        <v>0</v>
      </c>
      <c r="Q25" s="44">
        <f t="shared" si="8"/>
        <v>0</v>
      </c>
      <c r="R25" s="44">
        <f t="shared" si="8"/>
        <v>28000</v>
      </c>
      <c r="S25" s="44">
        <f t="shared" si="8"/>
        <v>24500</v>
      </c>
      <c r="T25" s="44">
        <f t="shared" si="8"/>
        <v>0</v>
      </c>
      <c r="U25" s="44">
        <f t="shared" si="8"/>
        <v>0</v>
      </c>
      <c r="V25" s="44">
        <f t="shared" si="8"/>
        <v>24500</v>
      </c>
    </row>
    <row r="26" spans="1:22" s="21" customFormat="1" ht="18.75" x14ac:dyDescent="0.25">
      <c r="A26" s="28">
        <v>1</v>
      </c>
      <c r="B26" s="29" t="s">
        <v>16</v>
      </c>
      <c r="C26" s="36"/>
      <c r="D26" s="19"/>
      <c r="E26" s="38"/>
      <c r="F26" s="43"/>
      <c r="G26" s="44">
        <f t="shared" si="8"/>
        <v>52633</v>
      </c>
      <c r="H26" s="44">
        <f t="shared" si="8"/>
        <v>0</v>
      </c>
      <c r="I26" s="44">
        <f t="shared" si="8"/>
        <v>0</v>
      </c>
      <c r="J26" s="44">
        <f t="shared" si="8"/>
        <v>52633</v>
      </c>
      <c r="K26" s="44">
        <f t="shared" si="8"/>
        <v>28000</v>
      </c>
      <c r="L26" s="44">
        <f t="shared" si="8"/>
        <v>0</v>
      </c>
      <c r="M26" s="44">
        <f t="shared" si="8"/>
        <v>0</v>
      </c>
      <c r="N26" s="44">
        <f t="shared" si="8"/>
        <v>28000</v>
      </c>
      <c r="O26" s="44">
        <f t="shared" si="8"/>
        <v>28000</v>
      </c>
      <c r="P26" s="44">
        <f t="shared" si="8"/>
        <v>0</v>
      </c>
      <c r="Q26" s="44">
        <f t="shared" si="8"/>
        <v>0</v>
      </c>
      <c r="R26" s="44">
        <f t="shared" si="8"/>
        <v>28000</v>
      </c>
      <c r="S26" s="44">
        <f t="shared" si="8"/>
        <v>24500</v>
      </c>
      <c r="T26" s="44">
        <f t="shared" si="8"/>
        <v>0</v>
      </c>
      <c r="U26" s="44">
        <f t="shared" si="8"/>
        <v>0</v>
      </c>
      <c r="V26" s="44">
        <f t="shared" si="8"/>
        <v>24500</v>
      </c>
    </row>
    <row r="27" spans="1:22" s="21" customFormat="1" ht="37.5" x14ac:dyDescent="0.25">
      <c r="A27" s="30" t="s">
        <v>30</v>
      </c>
      <c r="B27" s="29" t="s">
        <v>31</v>
      </c>
      <c r="C27" s="36"/>
      <c r="D27" s="19"/>
      <c r="E27" s="38"/>
      <c r="F27" s="43"/>
      <c r="G27" s="44">
        <f t="shared" si="8"/>
        <v>52633</v>
      </c>
      <c r="H27" s="44">
        <f t="shared" si="8"/>
        <v>0</v>
      </c>
      <c r="I27" s="44">
        <f t="shared" si="8"/>
        <v>0</v>
      </c>
      <c r="J27" s="44">
        <f t="shared" si="8"/>
        <v>52633</v>
      </c>
      <c r="K27" s="44">
        <f t="shared" si="8"/>
        <v>28000</v>
      </c>
      <c r="L27" s="44">
        <f t="shared" si="8"/>
        <v>0</v>
      </c>
      <c r="M27" s="44">
        <f t="shared" si="8"/>
        <v>0</v>
      </c>
      <c r="N27" s="44">
        <f t="shared" si="8"/>
        <v>28000</v>
      </c>
      <c r="O27" s="44">
        <f t="shared" si="8"/>
        <v>28000</v>
      </c>
      <c r="P27" s="44">
        <f t="shared" si="8"/>
        <v>0</v>
      </c>
      <c r="Q27" s="44">
        <f t="shared" si="8"/>
        <v>0</v>
      </c>
      <c r="R27" s="44">
        <f t="shared" si="8"/>
        <v>28000</v>
      </c>
      <c r="S27" s="44">
        <f t="shared" si="8"/>
        <v>24500</v>
      </c>
      <c r="T27" s="44">
        <f t="shared" si="8"/>
        <v>0</v>
      </c>
      <c r="U27" s="44">
        <f t="shared" si="8"/>
        <v>0</v>
      </c>
      <c r="V27" s="44">
        <f t="shared" si="8"/>
        <v>24500</v>
      </c>
    </row>
    <row r="28" spans="1:22" s="21" customFormat="1" ht="18.75" x14ac:dyDescent="0.25">
      <c r="A28" s="30" t="s">
        <v>17</v>
      </c>
      <c r="B28" s="29" t="s">
        <v>32</v>
      </c>
      <c r="C28" s="36"/>
      <c r="D28" s="19"/>
      <c r="E28" s="38"/>
      <c r="F28" s="43"/>
      <c r="G28" s="44">
        <f t="shared" ref="G28:V28" si="9">G29+G30+G31+G32+G33</f>
        <v>52633</v>
      </c>
      <c r="H28" s="44">
        <f t="shared" si="9"/>
        <v>0</v>
      </c>
      <c r="I28" s="44">
        <f t="shared" si="9"/>
        <v>0</v>
      </c>
      <c r="J28" s="44">
        <f t="shared" si="9"/>
        <v>52633</v>
      </c>
      <c r="K28" s="44">
        <f t="shared" si="9"/>
        <v>28000</v>
      </c>
      <c r="L28" s="44">
        <f t="shared" si="9"/>
        <v>0</v>
      </c>
      <c r="M28" s="44">
        <f t="shared" si="9"/>
        <v>0</v>
      </c>
      <c r="N28" s="44">
        <f t="shared" si="9"/>
        <v>28000</v>
      </c>
      <c r="O28" s="44">
        <f t="shared" si="9"/>
        <v>28000</v>
      </c>
      <c r="P28" s="44">
        <f t="shared" si="9"/>
        <v>0</v>
      </c>
      <c r="Q28" s="44">
        <f t="shared" si="9"/>
        <v>0</v>
      </c>
      <c r="R28" s="44">
        <f t="shared" si="9"/>
        <v>28000</v>
      </c>
      <c r="S28" s="44">
        <f t="shared" si="9"/>
        <v>24500</v>
      </c>
      <c r="T28" s="44">
        <f t="shared" si="9"/>
        <v>0</v>
      </c>
      <c r="U28" s="44">
        <f t="shared" si="9"/>
        <v>0</v>
      </c>
      <c r="V28" s="44">
        <f t="shared" si="9"/>
        <v>24500</v>
      </c>
    </row>
    <row r="29" spans="1:22" s="21" customFormat="1" ht="75" x14ac:dyDescent="0.25">
      <c r="A29" s="36"/>
      <c r="B29" s="37" t="s">
        <v>51</v>
      </c>
      <c r="C29" s="36" t="s">
        <v>52</v>
      </c>
      <c r="D29" s="19"/>
      <c r="E29" s="51" t="s">
        <v>35</v>
      </c>
      <c r="F29" s="51" t="s">
        <v>53</v>
      </c>
      <c r="G29" s="39">
        <v>14928</v>
      </c>
      <c r="H29" s="40"/>
      <c r="I29" s="40"/>
      <c r="J29" s="39">
        <v>14928</v>
      </c>
      <c r="K29" s="52">
        <v>8000</v>
      </c>
      <c r="L29" s="40"/>
      <c r="M29" s="40"/>
      <c r="N29" s="52">
        <v>8000</v>
      </c>
      <c r="O29" s="52">
        <v>8000</v>
      </c>
      <c r="P29" s="40"/>
      <c r="Q29" s="40"/>
      <c r="R29" s="52">
        <v>8000</v>
      </c>
      <c r="S29" s="52">
        <v>6900</v>
      </c>
      <c r="T29" s="40"/>
      <c r="U29" s="40"/>
      <c r="V29" s="52">
        <v>6900</v>
      </c>
    </row>
    <row r="30" spans="1:22" s="21" customFormat="1" ht="75" x14ac:dyDescent="0.25">
      <c r="A30" s="36"/>
      <c r="B30" s="37" t="s">
        <v>54</v>
      </c>
      <c r="C30" s="36" t="s">
        <v>52</v>
      </c>
      <c r="D30" s="19"/>
      <c r="E30" s="51" t="s">
        <v>35</v>
      </c>
      <c r="F30" s="51" t="s">
        <v>55</v>
      </c>
      <c r="G30" s="39">
        <v>9267</v>
      </c>
      <c r="H30" s="40"/>
      <c r="I30" s="40"/>
      <c r="J30" s="39">
        <v>9267</v>
      </c>
      <c r="K30" s="52">
        <v>5000</v>
      </c>
      <c r="L30" s="40"/>
      <c r="M30" s="40"/>
      <c r="N30" s="52">
        <v>5000</v>
      </c>
      <c r="O30" s="52">
        <v>5000</v>
      </c>
      <c r="P30" s="40"/>
      <c r="Q30" s="40"/>
      <c r="R30" s="52">
        <v>5000</v>
      </c>
      <c r="S30" s="52">
        <v>4200</v>
      </c>
      <c r="T30" s="40"/>
      <c r="U30" s="40"/>
      <c r="V30" s="52">
        <v>4200</v>
      </c>
    </row>
    <row r="31" spans="1:22" s="21" customFormat="1" ht="75" x14ac:dyDescent="0.25">
      <c r="A31" s="36"/>
      <c r="B31" s="37" t="s">
        <v>56</v>
      </c>
      <c r="C31" s="36" t="s">
        <v>52</v>
      </c>
      <c r="D31" s="19"/>
      <c r="E31" s="51" t="s">
        <v>35</v>
      </c>
      <c r="F31" s="51" t="s">
        <v>57</v>
      </c>
      <c r="G31" s="39">
        <v>9502</v>
      </c>
      <c r="H31" s="40"/>
      <c r="I31" s="40"/>
      <c r="J31" s="39">
        <v>9502</v>
      </c>
      <c r="K31" s="52">
        <v>5000</v>
      </c>
      <c r="L31" s="40"/>
      <c r="M31" s="40"/>
      <c r="N31" s="52">
        <v>5000</v>
      </c>
      <c r="O31" s="52">
        <v>5000</v>
      </c>
      <c r="P31" s="40"/>
      <c r="Q31" s="40"/>
      <c r="R31" s="52">
        <v>5000</v>
      </c>
      <c r="S31" s="52">
        <v>4500</v>
      </c>
      <c r="T31" s="40"/>
      <c r="U31" s="40"/>
      <c r="V31" s="52">
        <v>4500</v>
      </c>
    </row>
    <row r="32" spans="1:22" s="21" customFormat="1" ht="75" x14ac:dyDescent="0.25">
      <c r="A32" s="36"/>
      <c r="B32" s="37" t="s">
        <v>58</v>
      </c>
      <c r="C32" s="36" t="s">
        <v>52</v>
      </c>
      <c r="D32" s="19"/>
      <c r="E32" s="51" t="s">
        <v>35</v>
      </c>
      <c r="F32" s="51" t="s">
        <v>59</v>
      </c>
      <c r="G32" s="39">
        <v>9519</v>
      </c>
      <c r="H32" s="40"/>
      <c r="I32" s="40"/>
      <c r="J32" s="39">
        <v>9519</v>
      </c>
      <c r="K32" s="52">
        <v>5000</v>
      </c>
      <c r="L32" s="40"/>
      <c r="M32" s="40"/>
      <c r="N32" s="52">
        <v>5000</v>
      </c>
      <c r="O32" s="52">
        <v>5000</v>
      </c>
      <c r="P32" s="40"/>
      <c r="Q32" s="40"/>
      <c r="R32" s="52">
        <v>5000</v>
      </c>
      <c r="S32" s="52">
        <v>4500</v>
      </c>
      <c r="T32" s="40"/>
      <c r="U32" s="40"/>
      <c r="V32" s="52">
        <v>4500</v>
      </c>
    </row>
    <row r="33" spans="1:22" s="21" customFormat="1" ht="75" x14ac:dyDescent="0.25">
      <c r="A33" s="36"/>
      <c r="B33" s="37" t="s">
        <v>60</v>
      </c>
      <c r="C33" s="36" t="s">
        <v>52</v>
      </c>
      <c r="D33" s="19"/>
      <c r="E33" s="51" t="s">
        <v>35</v>
      </c>
      <c r="F33" s="51" t="s">
        <v>61</v>
      </c>
      <c r="G33" s="53">
        <v>9417</v>
      </c>
      <c r="H33" s="40"/>
      <c r="I33" s="40"/>
      <c r="J33" s="53">
        <v>9417</v>
      </c>
      <c r="K33" s="52">
        <v>5000</v>
      </c>
      <c r="L33" s="40"/>
      <c r="M33" s="40"/>
      <c r="N33" s="52">
        <v>5000</v>
      </c>
      <c r="O33" s="52">
        <v>5000</v>
      </c>
      <c r="P33" s="40"/>
      <c r="Q33" s="40"/>
      <c r="R33" s="52">
        <v>5000</v>
      </c>
      <c r="S33" s="52">
        <v>4400</v>
      </c>
      <c r="T33" s="40"/>
      <c r="U33" s="40"/>
      <c r="V33" s="52">
        <v>4400</v>
      </c>
    </row>
    <row r="34" spans="1:22" s="50" customFormat="1" ht="37.5" x14ac:dyDescent="0.25">
      <c r="A34" s="45" t="s">
        <v>62</v>
      </c>
      <c r="B34" s="46" t="s">
        <v>63</v>
      </c>
      <c r="C34" s="45"/>
      <c r="D34" s="47"/>
      <c r="E34" s="48"/>
      <c r="F34" s="49"/>
      <c r="G34" s="44">
        <f t="shared" ref="G34:V37" si="10">G35</f>
        <v>153990</v>
      </c>
      <c r="H34" s="44">
        <f t="shared" si="10"/>
        <v>0</v>
      </c>
      <c r="I34" s="44">
        <f t="shared" si="10"/>
        <v>92790</v>
      </c>
      <c r="J34" s="44">
        <f t="shared" si="10"/>
        <v>61200</v>
      </c>
      <c r="K34" s="44">
        <f t="shared" si="10"/>
        <v>30000</v>
      </c>
      <c r="L34" s="44">
        <f t="shared" si="10"/>
        <v>0</v>
      </c>
      <c r="M34" s="44">
        <f t="shared" si="10"/>
        <v>0</v>
      </c>
      <c r="N34" s="44">
        <f t="shared" si="10"/>
        <v>30000</v>
      </c>
      <c r="O34" s="44">
        <f t="shared" si="10"/>
        <v>30000</v>
      </c>
      <c r="P34" s="44">
        <f t="shared" si="10"/>
        <v>0</v>
      </c>
      <c r="Q34" s="44">
        <f t="shared" si="10"/>
        <v>0</v>
      </c>
      <c r="R34" s="44">
        <f t="shared" si="10"/>
        <v>30000</v>
      </c>
      <c r="S34" s="44">
        <f t="shared" si="10"/>
        <v>10000</v>
      </c>
      <c r="T34" s="44">
        <f t="shared" si="10"/>
        <v>0</v>
      </c>
      <c r="U34" s="44">
        <f t="shared" si="10"/>
        <v>0</v>
      </c>
      <c r="V34" s="44">
        <f t="shared" si="10"/>
        <v>10000</v>
      </c>
    </row>
    <row r="35" spans="1:22" s="50" customFormat="1" ht="18.75" x14ac:dyDescent="0.25">
      <c r="A35" s="28">
        <v>1</v>
      </c>
      <c r="B35" s="29" t="s">
        <v>16</v>
      </c>
      <c r="C35" s="45"/>
      <c r="D35" s="47"/>
      <c r="E35" s="48"/>
      <c r="F35" s="49"/>
      <c r="G35" s="44">
        <f t="shared" si="10"/>
        <v>153990</v>
      </c>
      <c r="H35" s="44">
        <f t="shared" si="10"/>
        <v>0</v>
      </c>
      <c r="I35" s="44">
        <f t="shared" si="10"/>
        <v>92790</v>
      </c>
      <c r="J35" s="44">
        <f t="shared" si="10"/>
        <v>61200</v>
      </c>
      <c r="K35" s="44">
        <f t="shared" si="10"/>
        <v>30000</v>
      </c>
      <c r="L35" s="44">
        <f t="shared" si="10"/>
        <v>0</v>
      </c>
      <c r="M35" s="44">
        <f t="shared" si="10"/>
        <v>0</v>
      </c>
      <c r="N35" s="44">
        <f t="shared" si="10"/>
        <v>30000</v>
      </c>
      <c r="O35" s="44">
        <f t="shared" si="10"/>
        <v>30000</v>
      </c>
      <c r="P35" s="44">
        <f t="shared" si="10"/>
        <v>0</v>
      </c>
      <c r="Q35" s="44">
        <f t="shared" si="10"/>
        <v>0</v>
      </c>
      <c r="R35" s="44">
        <f t="shared" si="10"/>
        <v>30000</v>
      </c>
      <c r="S35" s="44">
        <f t="shared" si="10"/>
        <v>10000</v>
      </c>
      <c r="T35" s="44">
        <f t="shared" si="10"/>
        <v>0</v>
      </c>
      <c r="U35" s="44">
        <f t="shared" si="10"/>
        <v>0</v>
      </c>
      <c r="V35" s="44">
        <f t="shared" si="10"/>
        <v>10000</v>
      </c>
    </row>
    <row r="36" spans="1:22" s="21" customFormat="1" ht="37.5" x14ac:dyDescent="0.25">
      <c r="A36" s="30" t="s">
        <v>30</v>
      </c>
      <c r="B36" s="29" t="s">
        <v>44</v>
      </c>
      <c r="C36" s="36"/>
      <c r="D36" s="19"/>
      <c r="E36" s="38"/>
      <c r="F36" s="43"/>
      <c r="G36" s="44">
        <f t="shared" si="10"/>
        <v>153990</v>
      </c>
      <c r="H36" s="44">
        <f t="shared" si="10"/>
        <v>0</v>
      </c>
      <c r="I36" s="44">
        <f t="shared" si="10"/>
        <v>92790</v>
      </c>
      <c r="J36" s="44">
        <f t="shared" si="10"/>
        <v>61200</v>
      </c>
      <c r="K36" s="44">
        <f t="shared" si="10"/>
        <v>30000</v>
      </c>
      <c r="L36" s="44">
        <f t="shared" si="10"/>
        <v>0</v>
      </c>
      <c r="M36" s="44">
        <f t="shared" si="10"/>
        <v>0</v>
      </c>
      <c r="N36" s="44">
        <f t="shared" si="10"/>
        <v>30000</v>
      </c>
      <c r="O36" s="44">
        <f t="shared" si="10"/>
        <v>30000</v>
      </c>
      <c r="P36" s="44">
        <f t="shared" si="10"/>
        <v>0</v>
      </c>
      <c r="Q36" s="44">
        <f t="shared" si="10"/>
        <v>0</v>
      </c>
      <c r="R36" s="44">
        <f t="shared" si="10"/>
        <v>30000</v>
      </c>
      <c r="S36" s="44">
        <f t="shared" si="10"/>
        <v>10000</v>
      </c>
      <c r="T36" s="44">
        <f t="shared" si="10"/>
        <v>0</v>
      </c>
      <c r="U36" s="44">
        <f t="shared" si="10"/>
        <v>0</v>
      </c>
      <c r="V36" s="44">
        <f t="shared" si="10"/>
        <v>10000</v>
      </c>
    </row>
    <row r="37" spans="1:22" s="21" customFormat="1" ht="18.75" x14ac:dyDescent="0.25">
      <c r="A37" s="30" t="s">
        <v>17</v>
      </c>
      <c r="B37" s="29" t="s">
        <v>64</v>
      </c>
      <c r="C37" s="36"/>
      <c r="D37" s="19"/>
      <c r="E37" s="38"/>
      <c r="F37" s="43"/>
      <c r="G37" s="44">
        <f t="shared" si="10"/>
        <v>153990</v>
      </c>
      <c r="H37" s="44">
        <f t="shared" si="10"/>
        <v>0</v>
      </c>
      <c r="I37" s="44">
        <f t="shared" si="10"/>
        <v>92790</v>
      </c>
      <c r="J37" s="44">
        <f t="shared" si="10"/>
        <v>61200</v>
      </c>
      <c r="K37" s="44">
        <f t="shared" si="10"/>
        <v>30000</v>
      </c>
      <c r="L37" s="44">
        <f t="shared" si="10"/>
        <v>0</v>
      </c>
      <c r="M37" s="44">
        <f t="shared" si="10"/>
        <v>0</v>
      </c>
      <c r="N37" s="44">
        <f t="shared" si="10"/>
        <v>30000</v>
      </c>
      <c r="O37" s="44">
        <f t="shared" si="10"/>
        <v>30000</v>
      </c>
      <c r="P37" s="44">
        <f t="shared" si="10"/>
        <v>0</v>
      </c>
      <c r="Q37" s="44">
        <f t="shared" si="10"/>
        <v>0</v>
      </c>
      <c r="R37" s="44">
        <f t="shared" si="10"/>
        <v>30000</v>
      </c>
      <c r="S37" s="44">
        <f t="shared" si="10"/>
        <v>10000</v>
      </c>
      <c r="T37" s="44">
        <f t="shared" si="10"/>
        <v>0</v>
      </c>
      <c r="U37" s="44">
        <f t="shared" si="10"/>
        <v>0</v>
      </c>
      <c r="V37" s="44">
        <f t="shared" si="10"/>
        <v>10000</v>
      </c>
    </row>
    <row r="38" spans="1:22" s="21" customFormat="1" ht="57" customHeight="1" x14ac:dyDescent="0.25">
      <c r="A38" s="36">
        <v>1</v>
      </c>
      <c r="B38" s="37" t="s">
        <v>65</v>
      </c>
      <c r="C38" s="38" t="s">
        <v>66</v>
      </c>
      <c r="D38" s="19"/>
      <c r="E38" s="38" t="s">
        <v>67</v>
      </c>
      <c r="F38" s="43" t="s">
        <v>68</v>
      </c>
      <c r="G38" s="39">
        <v>153990</v>
      </c>
      <c r="H38" s="40"/>
      <c r="I38" s="40">
        <f>G38-J38</f>
        <v>92790</v>
      </c>
      <c r="J38" s="39">
        <v>61200</v>
      </c>
      <c r="K38" s="39">
        <v>30000</v>
      </c>
      <c r="L38" s="40"/>
      <c r="M38" s="40"/>
      <c r="N38" s="39">
        <v>30000</v>
      </c>
      <c r="O38" s="39">
        <v>30000</v>
      </c>
      <c r="P38" s="40"/>
      <c r="Q38" s="40"/>
      <c r="R38" s="39">
        <v>30000</v>
      </c>
      <c r="S38" s="39">
        <v>10000</v>
      </c>
      <c r="T38" s="40"/>
      <c r="U38" s="40"/>
      <c r="V38" s="39">
        <v>10000</v>
      </c>
    </row>
    <row r="39" spans="1:22" s="21" customFormat="1" ht="18" customHeight="1" x14ac:dyDescent="0.25">
      <c r="A39" s="45" t="s">
        <v>69</v>
      </c>
      <c r="B39" s="46" t="s">
        <v>70</v>
      </c>
      <c r="C39" s="38"/>
      <c r="D39" s="19"/>
      <c r="E39" s="38"/>
      <c r="F39" s="43"/>
      <c r="G39" s="44">
        <f>G40</f>
        <v>84995</v>
      </c>
      <c r="H39" s="44">
        <f t="shared" ref="H39:V42" si="11">H40</f>
        <v>0</v>
      </c>
      <c r="I39" s="44">
        <f t="shared" si="11"/>
        <v>76000</v>
      </c>
      <c r="J39" s="44">
        <f t="shared" si="11"/>
        <v>8995</v>
      </c>
      <c r="K39" s="44">
        <f t="shared" si="11"/>
        <v>30000</v>
      </c>
      <c r="L39" s="44">
        <f t="shared" si="11"/>
        <v>0</v>
      </c>
      <c r="M39" s="44">
        <f t="shared" si="11"/>
        <v>0</v>
      </c>
      <c r="N39" s="44">
        <f t="shared" si="11"/>
        <v>30000</v>
      </c>
      <c r="O39" s="44">
        <f t="shared" si="11"/>
        <v>30000</v>
      </c>
      <c r="P39" s="44">
        <f t="shared" si="11"/>
        <v>0</v>
      </c>
      <c r="Q39" s="44">
        <f t="shared" si="11"/>
        <v>0</v>
      </c>
      <c r="R39" s="44">
        <f t="shared" si="11"/>
        <v>30000</v>
      </c>
      <c r="S39" s="44">
        <f t="shared" si="11"/>
        <v>10000</v>
      </c>
      <c r="T39" s="44">
        <f t="shared" si="11"/>
        <v>0</v>
      </c>
      <c r="U39" s="44">
        <f t="shared" si="11"/>
        <v>10000</v>
      </c>
      <c r="V39" s="44">
        <f t="shared" si="11"/>
        <v>0</v>
      </c>
    </row>
    <row r="40" spans="1:22" s="21" customFormat="1" ht="18" customHeight="1" x14ac:dyDescent="0.25">
      <c r="A40" s="28">
        <v>1</v>
      </c>
      <c r="B40" s="29" t="s">
        <v>16</v>
      </c>
      <c r="C40" s="38"/>
      <c r="D40" s="19"/>
      <c r="E40" s="38"/>
      <c r="F40" s="43"/>
      <c r="G40" s="44">
        <f>G41</f>
        <v>84995</v>
      </c>
      <c r="H40" s="44">
        <f t="shared" si="11"/>
        <v>0</v>
      </c>
      <c r="I40" s="44">
        <f t="shared" si="11"/>
        <v>76000</v>
      </c>
      <c r="J40" s="44">
        <f t="shared" si="11"/>
        <v>8995</v>
      </c>
      <c r="K40" s="44">
        <f t="shared" si="11"/>
        <v>30000</v>
      </c>
      <c r="L40" s="44">
        <f t="shared" si="11"/>
        <v>0</v>
      </c>
      <c r="M40" s="44">
        <f t="shared" si="11"/>
        <v>0</v>
      </c>
      <c r="N40" s="44">
        <f t="shared" si="11"/>
        <v>30000</v>
      </c>
      <c r="O40" s="44">
        <f t="shared" si="11"/>
        <v>30000</v>
      </c>
      <c r="P40" s="44">
        <f t="shared" si="11"/>
        <v>0</v>
      </c>
      <c r="Q40" s="44">
        <f t="shared" si="11"/>
        <v>0</v>
      </c>
      <c r="R40" s="44">
        <f t="shared" si="11"/>
        <v>30000</v>
      </c>
      <c r="S40" s="44">
        <f t="shared" si="11"/>
        <v>10000</v>
      </c>
      <c r="T40" s="44">
        <f t="shared" si="11"/>
        <v>0</v>
      </c>
      <c r="U40" s="44">
        <f t="shared" si="11"/>
        <v>10000</v>
      </c>
      <c r="V40" s="44">
        <f t="shared" si="11"/>
        <v>0</v>
      </c>
    </row>
    <row r="41" spans="1:22" s="21" customFormat="1" ht="35.450000000000003" customHeight="1" x14ac:dyDescent="0.25">
      <c r="A41" s="30" t="s">
        <v>30</v>
      </c>
      <c r="B41" s="29" t="s">
        <v>71</v>
      </c>
      <c r="C41" s="38"/>
      <c r="D41" s="19"/>
      <c r="E41" s="38"/>
      <c r="F41" s="43"/>
      <c r="G41" s="44">
        <f>G42</f>
        <v>84995</v>
      </c>
      <c r="H41" s="44">
        <f t="shared" si="11"/>
        <v>0</v>
      </c>
      <c r="I41" s="44">
        <f t="shared" si="11"/>
        <v>76000</v>
      </c>
      <c r="J41" s="44">
        <f t="shared" si="11"/>
        <v>8995</v>
      </c>
      <c r="K41" s="44">
        <f t="shared" si="11"/>
        <v>30000</v>
      </c>
      <c r="L41" s="44">
        <f t="shared" si="11"/>
        <v>0</v>
      </c>
      <c r="M41" s="44">
        <f t="shared" si="11"/>
        <v>0</v>
      </c>
      <c r="N41" s="44">
        <f t="shared" si="11"/>
        <v>30000</v>
      </c>
      <c r="O41" s="44">
        <f t="shared" si="11"/>
        <v>30000</v>
      </c>
      <c r="P41" s="44">
        <f t="shared" si="11"/>
        <v>0</v>
      </c>
      <c r="Q41" s="44">
        <f t="shared" si="11"/>
        <v>0</v>
      </c>
      <c r="R41" s="44">
        <f t="shared" si="11"/>
        <v>30000</v>
      </c>
      <c r="S41" s="44">
        <f t="shared" si="11"/>
        <v>10000</v>
      </c>
      <c r="T41" s="44">
        <f t="shared" si="11"/>
        <v>0</v>
      </c>
      <c r="U41" s="44">
        <f t="shared" si="11"/>
        <v>10000</v>
      </c>
      <c r="V41" s="44">
        <f t="shared" si="11"/>
        <v>0</v>
      </c>
    </row>
    <row r="42" spans="1:22" s="21" customFormat="1" ht="18" customHeight="1" x14ac:dyDescent="0.25">
      <c r="A42" s="30" t="s">
        <v>17</v>
      </c>
      <c r="B42" s="29" t="s">
        <v>64</v>
      </c>
      <c r="C42" s="38"/>
      <c r="D42" s="19"/>
      <c r="E42" s="38"/>
      <c r="F42" s="43"/>
      <c r="G42" s="44">
        <f>G43</f>
        <v>84995</v>
      </c>
      <c r="H42" s="44">
        <f t="shared" si="11"/>
        <v>0</v>
      </c>
      <c r="I42" s="44">
        <f t="shared" si="11"/>
        <v>76000</v>
      </c>
      <c r="J42" s="44">
        <f t="shared" si="11"/>
        <v>8995</v>
      </c>
      <c r="K42" s="44">
        <f t="shared" si="11"/>
        <v>30000</v>
      </c>
      <c r="L42" s="44">
        <f t="shared" si="11"/>
        <v>0</v>
      </c>
      <c r="M42" s="44">
        <f t="shared" si="11"/>
        <v>0</v>
      </c>
      <c r="N42" s="44">
        <f t="shared" si="11"/>
        <v>30000</v>
      </c>
      <c r="O42" s="44">
        <f t="shared" si="11"/>
        <v>30000</v>
      </c>
      <c r="P42" s="44">
        <f t="shared" si="11"/>
        <v>0</v>
      </c>
      <c r="Q42" s="44">
        <f t="shared" si="11"/>
        <v>0</v>
      </c>
      <c r="R42" s="44">
        <f t="shared" si="11"/>
        <v>30000</v>
      </c>
      <c r="S42" s="44">
        <f t="shared" si="11"/>
        <v>10000</v>
      </c>
      <c r="T42" s="44">
        <f t="shared" si="11"/>
        <v>0</v>
      </c>
      <c r="U42" s="44">
        <f t="shared" si="11"/>
        <v>10000</v>
      </c>
      <c r="V42" s="44">
        <f t="shared" si="11"/>
        <v>0</v>
      </c>
    </row>
    <row r="43" spans="1:22" s="21" customFormat="1" ht="81" customHeight="1" x14ac:dyDescent="0.25">
      <c r="A43" s="36"/>
      <c r="B43" s="54" t="s">
        <v>72</v>
      </c>
      <c r="C43" s="51" t="s">
        <v>73</v>
      </c>
      <c r="D43" s="19"/>
      <c r="E43" s="38" t="s">
        <v>67</v>
      </c>
      <c r="F43" s="55" t="s">
        <v>74</v>
      </c>
      <c r="G43" s="52">
        <v>84995</v>
      </c>
      <c r="H43" s="40"/>
      <c r="I43" s="40">
        <v>76000</v>
      </c>
      <c r="J43" s="39">
        <f>G43-I43</f>
        <v>8995</v>
      </c>
      <c r="K43" s="39">
        <v>30000</v>
      </c>
      <c r="L43" s="40"/>
      <c r="M43" s="40"/>
      <c r="N43" s="39">
        <v>30000</v>
      </c>
      <c r="O43" s="39">
        <v>30000</v>
      </c>
      <c r="P43" s="40"/>
      <c r="Q43" s="40"/>
      <c r="R43" s="39">
        <v>30000</v>
      </c>
      <c r="S43" s="39">
        <v>10000</v>
      </c>
      <c r="T43" s="40"/>
      <c r="U43" s="39">
        <v>10000</v>
      </c>
      <c r="V43" s="39"/>
    </row>
    <row r="44" spans="1:22" s="21" customFormat="1" ht="18" customHeight="1" x14ac:dyDescent="0.25">
      <c r="A44" s="36"/>
      <c r="B44" s="37"/>
      <c r="C44" s="38"/>
      <c r="D44" s="19"/>
      <c r="E44" s="38"/>
      <c r="F44" s="43"/>
      <c r="G44" s="39"/>
      <c r="H44" s="40"/>
      <c r="I44" s="40"/>
      <c r="J44" s="39"/>
      <c r="K44" s="39"/>
      <c r="L44" s="40"/>
      <c r="M44" s="40"/>
      <c r="N44" s="39"/>
      <c r="O44" s="39"/>
      <c r="P44" s="40"/>
      <c r="Q44" s="40"/>
      <c r="R44" s="39"/>
      <c r="S44" s="39"/>
      <c r="T44" s="40"/>
      <c r="U44" s="40"/>
      <c r="V44" s="39"/>
    </row>
    <row r="45" spans="1:22" s="26" customFormat="1" ht="37.5" x14ac:dyDescent="0.25">
      <c r="A45" s="56" t="s">
        <v>3</v>
      </c>
      <c r="B45" s="57" t="s">
        <v>75</v>
      </c>
      <c r="C45" s="58"/>
      <c r="D45" s="24"/>
      <c r="E45" s="59"/>
      <c r="F45" s="60"/>
      <c r="G45" s="61">
        <f t="shared" ref="G45:V46" si="12">G46</f>
        <v>36373</v>
      </c>
      <c r="H45" s="61">
        <f t="shared" si="12"/>
        <v>0</v>
      </c>
      <c r="I45" s="61">
        <f t="shared" si="12"/>
        <v>0</v>
      </c>
      <c r="J45" s="61">
        <f t="shared" si="12"/>
        <v>36373</v>
      </c>
      <c r="K45" s="61">
        <f t="shared" si="12"/>
        <v>11000</v>
      </c>
      <c r="L45" s="61">
        <f t="shared" si="12"/>
        <v>0</v>
      </c>
      <c r="M45" s="61">
        <f t="shared" si="12"/>
        <v>0</v>
      </c>
      <c r="N45" s="61">
        <f t="shared" si="12"/>
        <v>11000</v>
      </c>
      <c r="O45" s="61">
        <f t="shared" si="12"/>
        <v>11000</v>
      </c>
      <c r="P45" s="61">
        <f t="shared" si="12"/>
        <v>0</v>
      </c>
      <c r="Q45" s="61">
        <f t="shared" si="12"/>
        <v>0</v>
      </c>
      <c r="R45" s="61">
        <f t="shared" si="12"/>
        <v>11000</v>
      </c>
      <c r="S45" s="61">
        <f t="shared" si="12"/>
        <v>18600</v>
      </c>
      <c r="T45" s="61">
        <f t="shared" si="12"/>
        <v>0</v>
      </c>
      <c r="U45" s="61">
        <f t="shared" si="12"/>
        <v>0</v>
      </c>
      <c r="V45" s="61">
        <f t="shared" si="12"/>
        <v>18600</v>
      </c>
    </row>
    <row r="46" spans="1:22" s="50" customFormat="1" ht="18.75" x14ac:dyDescent="0.25">
      <c r="A46" s="45" t="s">
        <v>4</v>
      </c>
      <c r="B46" s="46" t="s">
        <v>76</v>
      </c>
      <c r="C46" s="45"/>
      <c r="D46" s="47"/>
      <c r="E46" s="48"/>
      <c r="F46" s="49"/>
      <c r="G46" s="44">
        <f t="shared" si="12"/>
        <v>36373</v>
      </c>
      <c r="H46" s="44">
        <f t="shared" si="12"/>
        <v>0</v>
      </c>
      <c r="I46" s="44">
        <f t="shared" si="12"/>
        <v>0</v>
      </c>
      <c r="J46" s="44">
        <f t="shared" si="12"/>
        <v>36373</v>
      </c>
      <c r="K46" s="44">
        <f t="shared" si="12"/>
        <v>11000</v>
      </c>
      <c r="L46" s="44">
        <f t="shared" si="12"/>
        <v>0</v>
      </c>
      <c r="M46" s="44">
        <f t="shared" si="12"/>
        <v>0</v>
      </c>
      <c r="N46" s="44">
        <f t="shared" si="12"/>
        <v>11000</v>
      </c>
      <c r="O46" s="44">
        <f t="shared" si="12"/>
        <v>11000</v>
      </c>
      <c r="P46" s="44">
        <f t="shared" si="12"/>
        <v>0</v>
      </c>
      <c r="Q46" s="44">
        <f t="shared" si="12"/>
        <v>0</v>
      </c>
      <c r="R46" s="44">
        <f t="shared" si="12"/>
        <v>11000</v>
      </c>
      <c r="S46" s="44">
        <f t="shared" si="12"/>
        <v>18600</v>
      </c>
      <c r="T46" s="44">
        <f t="shared" si="12"/>
        <v>0</v>
      </c>
      <c r="U46" s="44">
        <f t="shared" si="12"/>
        <v>0</v>
      </c>
      <c r="V46" s="44">
        <f t="shared" si="12"/>
        <v>18600</v>
      </c>
    </row>
    <row r="47" spans="1:22" s="50" customFormat="1" ht="18.75" x14ac:dyDescent="0.25">
      <c r="A47" s="28">
        <v>1</v>
      </c>
      <c r="B47" s="29" t="s">
        <v>16</v>
      </c>
      <c r="C47" s="45"/>
      <c r="D47" s="47"/>
      <c r="E47" s="48"/>
      <c r="F47" s="49"/>
      <c r="G47" s="44">
        <f t="shared" ref="G47:V47" si="13">G48+G52</f>
        <v>36373</v>
      </c>
      <c r="H47" s="44">
        <f t="shared" si="13"/>
        <v>0</v>
      </c>
      <c r="I47" s="44">
        <f t="shared" si="13"/>
        <v>0</v>
      </c>
      <c r="J47" s="44">
        <f t="shared" si="13"/>
        <v>36373</v>
      </c>
      <c r="K47" s="44">
        <f t="shared" si="13"/>
        <v>11000</v>
      </c>
      <c r="L47" s="44">
        <f t="shared" si="13"/>
        <v>0</v>
      </c>
      <c r="M47" s="44">
        <f t="shared" si="13"/>
        <v>0</v>
      </c>
      <c r="N47" s="44">
        <f t="shared" si="13"/>
        <v>11000</v>
      </c>
      <c r="O47" s="44">
        <f t="shared" si="13"/>
        <v>11000</v>
      </c>
      <c r="P47" s="44">
        <f t="shared" si="13"/>
        <v>0</v>
      </c>
      <c r="Q47" s="44">
        <f t="shared" si="13"/>
        <v>0</v>
      </c>
      <c r="R47" s="44">
        <f t="shared" si="13"/>
        <v>11000</v>
      </c>
      <c r="S47" s="44">
        <f t="shared" si="13"/>
        <v>18600</v>
      </c>
      <c r="T47" s="44">
        <f t="shared" si="13"/>
        <v>0</v>
      </c>
      <c r="U47" s="44">
        <f t="shared" si="13"/>
        <v>0</v>
      </c>
      <c r="V47" s="44">
        <f t="shared" si="13"/>
        <v>18600</v>
      </c>
    </row>
    <row r="48" spans="1:22" s="21" customFormat="1" ht="37.5" x14ac:dyDescent="0.25">
      <c r="A48" s="30" t="s">
        <v>30</v>
      </c>
      <c r="B48" s="29" t="s">
        <v>77</v>
      </c>
      <c r="C48" s="19"/>
      <c r="D48" s="19"/>
      <c r="E48" s="19"/>
      <c r="F48" s="19"/>
      <c r="G48" s="20">
        <f t="shared" ref="G48:V48" si="14">G49</f>
        <v>16260</v>
      </c>
      <c r="H48" s="20">
        <f t="shared" si="14"/>
        <v>0</v>
      </c>
      <c r="I48" s="20">
        <f t="shared" si="14"/>
        <v>0</v>
      </c>
      <c r="J48" s="20">
        <f t="shared" si="14"/>
        <v>16260</v>
      </c>
      <c r="K48" s="20">
        <f t="shared" si="14"/>
        <v>6000</v>
      </c>
      <c r="L48" s="20">
        <f t="shared" si="14"/>
        <v>0</v>
      </c>
      <c r="M48" s="20">
        <f t="shared" si="14"/>
        <v>0</v>
      </c>
      <c r="N48" s="20">
        <f t="shared" si="14"/>
        <v>6000</v>
      </c>
      <c r="O48" s="20">
        <f t="shared" si="14"/>
        <v>6000</v>
      </c>
      <c r="P48" s="20">
        <f t="shared" si="14"/>
        <v>0</v>
      </c>
      <c r="Q48" s="20">
        <f t="shared" si="14"/>
        <v>0</v>
      </c>
      <c r="R48" s="20">
        <f t="shared" si="14"/>
        <v>6000</v>
      </c>
      <c r="S48" s="20">
        <f t="shared" si="14"/>
        <v>9600</v>
      </c>
      <c r="T48" s="20">
        <f t="shared" si="14"/>
        <v>0</v>
      </c>
      <c r="U48" s="20">
        <f t="shared" si="14"/>
        <v>0</v>
      </c>
      <c r="V48" s="20">
        <f t="shared" si="14"/>
        <v>9600</v>
      </c>
    </row>
    <row r="49" spans="1:22" s="21" customFormat="1" ht="19.5" x14ac:dyDescent="0.25">
      <c r="A49" s="32" t="s">
        <v>17</v>
      </c>
      <c r="B49" s="33" t="s">
        <v>32</v>
      </c>
      <c r="C49" s="19"/>
      <c r="D49" s="19"/>
      <c r="E49" s="19"/>
      <c r="F49" s="19"/>
      <c r="G49" s="20">
        <f t="shared" ref="G49:V49" si="15">G50+G51</f>
        <v>16260</v>
      </c>
      <c r="H49" s="20">
        <f t="shared" si="15"/>
        <v>0</v>
      </c>
      <c r="I49" s="20">
        <f t="shared" si="15"/>
        <v>0</v>
      </c>
      <c r="J49" s="20">
        <f t="shared" si="15"/>
        <v>16260</v>
      </c>
      <c r="K49" s="20">
        <f t="shared" si="15"/>
        <v>6000</v>
      </c>
      <c r="L49" s="20">
        <f t="shared" si="15"/>
        <v>0</v>
      </c>
      <c r="M49" s="20">
        <f t="shared" si="15"/>
        <v>0</v>
      </c>
      <c r="N49" s="20">
        <f t="shared" si="15"/>
        <v>6000</v>
      </c>
      <c r="O49" s="20">
        <f t="shared" si="15"/>
        <v>6000</v>
      </c>
      <c r="P49" s="20">
        <f t="shared" si="15"/>
        <v>0</v>
      </c>
      <c r="Q49" s="20">
        <f t="shared" si="15"/>
        <v>0</v>
      </c>
      <c r="R49" s="20">
        <f t="shared" si="15"/>
        <v>6000</v>
      </c>
      <c r="S49" s="20">
        <f t="shared" si="15"/>
        <v>9600</v>
      </c>
      <c r="T49" s="20">
        <f t="shared" si="15"/>
        <v>0</v>
      </c>
      <c r="U49" s="20">
        <f t="shared" si="15"/>
        <v>0</v>
      </c>
      <c r="V49" s="20">
        <f t="shared" si="15"/>
        <v>9600</v>
      </c>
    </row>
    <row r="50" spans="1:22" s="21" customFormat="1" ht="75" x14ac:dyDescent="0.25">
      <c r="A50" s="36">
        <v>1</v>
      </c>
      <c r="B50" s="37" t="s">
        <v>78</v>
      </c>
      <c r="C50" s="38" t="s">
        <v>34</v>
      </c>
      <c r="D50" s="19"/>
      <c r="E50" s="43" t="s">
        <v>35</v>
      </c>
      <c r="F50" s="43" t="s">
        <v>79</v>
      </c>
      <c r="G50" s="52">
        <v>9600</v>
      </c>
      <c r="H50" s="40"/>
      <c r="I50" s="40"/>
      <c r="J50" s="52">
        <v>9600</v>
      </c>
      <c r="K50" s="52">
        <v>3000</v>
      </c>
      <c r="L50" s="40"/>
      <c r="M50" s="40"/>
      <c r="N50" s="52">
        <v>3000</v>
      </c>
      <c r="O50" s="52">
        <v>3000</v>
      </c>
      <c r="P50" s="40"/>
      <c r="Q50" s="40"/>
      <c r="R50" s="52">
        <v>3000</v>
      </c>
      <c r="S50" s="52">
        <v>6600</v>
      </c>
      <c r="T50" s="40"/>
      <c r="U50" s="40"/>
      <c r="V50" s="52">
        <v>6600</v>
      </c>
    </row>
    <row r="51" spans="1:22" s="21" customFormat="1" ht="75" x14ac:dyDescent="0.25">
      <c r="A51" s="36">
        <v>2</v>
      </c>
      <c r="B51" s="37" t="s">
        <v>80</v>
      </c>
      <c r="C51" s="38" t="s">
        <v>81</v>
      </c>
      <c r="D51" s="19"/>
      <c r="E51" s="43" t="s">
        <v>35</v>
      </c>
      <c r="F51" s="43" t="s">
        <v>82</v>
      </c>
      <c r="G51" s="52">
        <v>6660</v>
      </c>
      <c r="H51" s="40"/>
      <c r="I51" s="40"/>
      <c r="J51" s="52">
        <v>6660</v>
      </c>
      <c r="K51" s="52">
        <v>3000</v>
      </c>
      <c r="L51" s="40"/>
      <c r="M51" s="40"/>
      <c r="N51" s="52">
        <v>3000</v>
      </c>
      <c r="O51" s="52">
        <v>3000</v>
      </c>
      <c r="P51" s="40"/>
      <c r="Q51" s="40"/>
      <c r="R51" s="52">
        <v>3000</v>
      </c>
      <c r="S51" s="52">
        <v>3000</v>
      </c>
      <c r="T51" s="40"/>
      <c r="U51" s="40"/>
      <c r="V51" s="52">
        <v>3000</v>
      </c>
    </row>
    <row r="52" spans="1:22" s="21" customFormat="1" ht="37.5" x14ac:dyDescent="0.25">
      <c r="A52" s="30" t="s">
        <v>43</v>
      </c>
      <c r="B52" s="29" t="s">
        <v>71</v>
      </c>
      <c r="C52" s="31"/>
      <c r="D52" s="19"/>
      <c r="E52" s="31"/>
      <c r="F52" s="31"/>
      <c r="G52" s="35">
        <f>G53</f>
        <v>20113</v>
      </c>
      <c r="H52" s="40"/>
      <c r="I52" s="40"/>
      <c r="J52" s="35">
        <f>J53</f>
        <v>20113</v>
      </c>
      <c r="K52" s="35">
        <f>K53</f>
        <v>5000</v>
      </c>
      <c r="L52" s="40"/>
      <c r="M52" s="40"/>
      <c r="N52" s="35">
        <f>N53</f>
        <v>5000</v>
      </c>
      <c r="O52" s="35">
        <f>O53</f>
        <v>5000</v>
      </c>
      <c r="P52" s="40"/>
      <c r="Q52" s="40"/>
      <c r="R52" s="35">
        <f>R53</f>
        <v>5000</v>
      </c>
      <c r="S52" s="35">
        <f>S53</f>
        <v>9000</v>
      </c>
      <c r="T52" s="40"/>
      <c r="U52" s="40"/>
      <c r="V52" s="35">
        <f>V53</f>
        <v>9000</v>
      </c>
    </row>
    <row r="53" spans="1:22" s="21" customFormat="1" ht="18.75" x14ac:dyDescent="0.25">
      <c r="A53" s="30" t="s">
        <v>17</v>
      </c>
      <c r="B53" s="29" t="s">
        <v>32</v>
      </c>
      <c r="C53" s="31"/>
      <c r="D53" s="19"/>
      <c r="E53" s="31"/>
      <c r="F53" s="31"/>
      <c r="G53" s="35">
        <f>G54</f>
        <v>20113</v>
      </c>
      <c r="H53" s="40"/>
      <c r="I53" s="40"/>
      <c r="J53" s="35">
        <f>J54</f>
        <v>20113</v>
      </c>
      <c r="K53" s="35">
        <v>5000</v>
      </c>
      <c r="L53" s="40"/>
      <c r="M53" s="40"/>
      <c r="N53" s="35">
        <v>5000</v>
      </c>
      <c r="O53" s="35">
        <v>5000</v>
      </c>
      <c r="P53" s="40"/>
      <c r="Q53" s="40"/>
      <c r="R53" s="35">
        <v>5000</v>
      </c>
      <c r="S53" s="35">
        <f>S54</f>
        <v>9000</v>
      </c>
      <c r="T53" s="40"/>
      <c r="U53" s="40"/>
      <c r="V53" s="35">
        <f>V54</f>
        <v>9000</v>
      </c>
    </row>
    <row r="54" spans="1:22" s="21" customFormat="1" ht="93.75" x14ac:dyDescent="0.25">
      <c r="A54" s="36">
        <v>1</v>
      </c>
      <c r="B54" s="37" t="s">
        <v>83</v>
      </c>
      <c r="C54" s="38" t="s">
        <v>34</v>
      </c>
      <c r="D54" s="19"/>
      <c r="E54" s="43" t="s">
        <v>35</v>
      </c>
      <c r="F54" s="43" t="s">
        <v>84</v>
      </c>
      <c r="G54" s="53">
        <v>20113</v>
      </c>
      <c r="H54" s="40"/>
      <c r="I54" s="40"/>
      <c r="J54" s="53">
        <v>20113</v>
      </c>
      <c r="K54" s="52">
        <v>5000</v>
      </c>
      <c r="L54" s="40"/>
      <c r="M54" s="40"/>
      <c r="N54" s="52">
        <v>5000</v>
      </c>
      <c r="O54" s="52">
        <v>5000</v>
      </c>
      <c r="P54" s="40"/>
      <c r="Q54" s="40"/>
      <c r="R54" s="52">
        <v>5000</v>
      </c>
      <c r="S54" s="52">
        <f>5000+4000</f>
        <v>9000</v>
      </c>
      <c r="T54" s="40"/>
      <c r="U54" s="40"/>
      <c r="V54" s="52">
        <f>5000+4000</f>
        <v>9000</v>
      </c>
    </row>
    <row r="55" spans="1:22" s="21" customFormat="1" ht="18.75" x14ac:dyDescent="0.25">
      <c r="A55" s="36"/>
      <c r="B55" s="37"/>
      <c r="C55" s="38"/>
      <c r="D55" s="19"/>
      <c r="E55" s="43"/>
      <c r="F55" s="43"/>
      <c r="G55" s="53"/>
      <c r="H55" s="40"/>
      <c r="I55" s="40"/>
      <c r="J55" s="53"/>
      <c r="K55" s="52"/>
      <c r="L55" s="40"/>
      <c r="M55" s="40"/>
      <c r="N55" s="52"/>
      <c r="O55" s="52"/>
      <c r="P55" s="40"/>
      <c r="Q55" s="40"/>
      <c r="R55" s="52"/>
      <c r="S55" s="52"/>
      <c r="T55" s="40"/>
      <c r="U55" s="40"/>
      <c r="V55" s="52"/>
    </row>
    <row r="56" spans="1:22" s="26" customFormat="1" ht="37.5" x14ac:dyDescent="0.25">
      <c r="A56" s="22" t="s">
        <v>85</v>
      </c>
      <c r="B56" s="57" t="s">
        <v>86</v>
      </c>
      <c r="C56" s="24"/>
      <c r="D56" s="24"/>
      <c r="E56" s="24"/>
      <c r="F56" s="24"/>
      <c r="G56" s="25">
        <f>G57+G76+G82+G100+G124+G145+G164+G177+G195+G219+G236+G255+G273+G290</f>
        <v>3188726.2589999996</v>
      </c>
      <c r="H56" s="25">
        <f t="shared" ref="H56:V56" si="16">H57+H76+H82+H100+H124+H145+H164+H177+H195+H219+H236+H255+H273+H290</f>
        <v>0</v>
      </c>
      <c r="I56" s="25">
        <f t="shared" si="16"/>
        <v>0</v>
      </c>
      <c r="J56" s="25">
        <f t="shared" si="16"/>
        <v>3035094.2589999996</v>
      </c>
      <c r="K56" s="25">
        <f t="shared" si="16"/>
        <v>628651</v>
      </c>
      <c r="L56" s="25">
        <f t="shared" si="16"/>
        <v>0</v>
      </c>
      <c r="M56" s="25">
        <f t="shared" si="16"/>
        <v>0</v>
      </c>
      <c r="N56" s="25">
        <f t="shared" si="16"/>
        <v>628651</v>
      </c>
      <c r="O56" s="25">
        <f t="shared" si="16"/>
        <v>628651</v>
      </c>
      <c r="P56" s="25">
        <f t="shared" si="16"/>
        <v>0</v>
      </c>
      <c r="Q56" s="25">
        <f t="shared" si="16"/>
        <v>0</v>
      </c>
      <c r="R56" s="25">
        <f t="shared" si="16"/>
        <v>628651</v>
      </c>
      <c r="S56" s="25">
        <f t="shared" si="16"/>
        <v>580200</v>
      </c>
      <c r="T56" s="25">
        <f t="shared" si="16"/>
        <v>0</v>
      </c>
      <c r="U56" s="25">
        <f t="shared" si="16"/>
        <v>0</v>
      </c>
      <c r="V56" s="25">
        <f t="shared" si="16"/>
        <v>580200</v>
      </c>
    </row>
    <row r="57" spans="1:22" s="50" customFormat="1" ht="18.75" x14ac:dyDescent="0.25">
      <c r="A57" s="17" t="s">
        <v>4</v>
      </c>
      <c r="B57" s="62" t="s">
        <v>87</v>
      </c>
      <c r="C57" s="47"/>
      <c r="D57" s="47"/>
      <c r="E57" s="47"/>
      <c r="F57" s="47"/>
      <c r="G57" s="20">
        <f>G58</f>
        <v>247673</v>
      </c>
      <c r="H57" s="20">
        <f t="shared" ref="H57:V57" si="17">H58</f>
        <v>0</v>
      </c>
      <c r="I57" s="20">
        <f t="shared" si="17"/>
        <v>0</v>
      </c>
      <c r="J57" s="20">
        <f t="shared" si="17"/>
        <v>246274</v>
      </c>
      <c r="K57" s="20">
        <f t="shared" si="17"/>
        <v>50100</v>
      </c>
      <c r="L57" s="20">
        <f t="shared" si="17"/>
        <v>0</v>
      </c>
      <c r="M57" s="20">
        <f t="shared" si="17"/>
        <v>0</v>
      </c>
      <c r="N57" s="20">
        <f t="shared" si="17"/>
        <v>50100</v>
      </c>
      <c r="O57" s="20">
        <f t="shared" si="17"/>
        <v>50100</v>
      </c>
      <c r="P57" s="20">
        <f t="shared" si="17"/>
        <v>0</v>
      </c>
      <c r="Q57" s="20">
        <f t="shared" si="17"/>
        <v>0</v>
      </c>
      <c r="R57" s="20">
        <f t="shared" si="17"/>
        <v>50100</v>
      </c>
      <c r="S57" s="20">
        <f t="shared" si="17"/>
        <v>38000</v>
      </c>
      <c r="T57" s="20">
        <f t="shared" si="17"/>
        <v>0</v>
      </c>
      <c r="U57" s="20">
        <f t="shared" si="17"/>
        <v>0</v>
      </c>
      <c r="V57" s="20">
        <f t="shared" si="17"/>
        <v>38000</v>
      </c>
    </row>
    <row r="58" spans="1:22" s="21" customFormat="1" ht="18.75" x14ac:dyDescent="0.25">
      <c r="A58" s="45">
        <v>1</v>
      </c>
      <c r="B58" s="63" t="s">
        <v>88</v>
      </c>
      <c r="C58" s="19"/>
      <c r="D58" s="19"/>
      <c r="E58" s="19"/>
      <c r="F58" s="19"/>
      <c r="G58" s="20">
        <f>G59+G66+G69</f>
        <v>247673</v>
      </c>
      <c r="H58" s="20">
        <f t="shared" ref="H58:V58" si="18">H59+H66+H69</f>
        <v>0</v>
      </c>
      <c r="I58" s="20">
        <f t="shared" si="18"/>
        <v>0</v>
      </c>
      <c r="J58" s="20">
        <f t="shared" si="18"/>
        <v>246274</v>
      </c>
      <c r="K58" s="20">
        <f t="shared" si="18"/>
        <v>50100</v>
      </c>
      <c r="L58" s="20">
        <f t="shared" si="18"/>
        <v>0</v>
      </c>
      <c r="M58" s="20">
        <f t="shared" si="18"/>
        <v>0</v>
      </c>
      <c r="N58" s="20">
        <f t="shared" si="18"/>
        <v>50100</v>
      </c>
      <c r="O58" s="20">
        <f t="shared" si="18"/>
        <v>50100</v>
      </c>
      <c r="P58" s="20">
        <f t="shared" si="18"/>
        <v>0</v>
      </c>
      <c r="Q58" s="20">
        <f t="shared" si="18"/>
        <v>0</v>
      </c>
      <c r="R58" s="20">
        <f t="shared" si="18"/>
        <v>50100</v>
      </c>
      <c r="S58" s="20">
        <f t="shared" si="18"/>
        <v>38000</v>
      </c>
      <c r="T58" s="20">
        <f t="shared" si="18"/>
        <v>0</v>
      </c>
      <c r="U58" s="20">
        <f t="shared" si="18"/>
        <v>0</v>
      </c>
      <c r="V58" s="20">
        <f t="shared" si="18"/>
        <v>38000</v>
      </c>
    </row>
    <row r="59" spans="1:22" s="21" customFormat="1" ht="37.5" x14ac:dyDescent="0.25">
      <c r="A59" s="30" t="s">
        <v>30</v>
      </c>
      <c r="B59" s="29" t="s">
        <v>31</v>
      </c>
      <c r="C59" s="19"/>
      <c r="D59" s="19"/>
      <c r="E59" s="19"/>
      <c r="F59" s="19"/>
      <c r="G59" s="20">
        <f>G60</f>
        <v>64363</v>
      </c>
      <c r="H59" s="20">
        <f t="shared" ref="H59:V59" si="19">H60</f>
        <v>0</v>
      </c>
      <c r="I59" s="20">
        <f t="shared" si="19"/>
        <v>0</v>
      </c>
      <c r="J59" s="20">
        <f t="shared" si="19"/>
        <v>62964</v>
      </c>
      <c r="K59" s="20">
        <f t="shared" si="19"/>
        <v>41100</v>
      </c>
      <c r="L59" s="20">
        <f t="shared" si="19"/>
        <v>0</v>
      </c>
      <c r="M59" s="20">
        <f t="shared" si="19"/>
        <v>0</v>
      </c>
      <c r="N59" s="20">
        <f t="shared" si="19"/>
        <v>41100</v>
      </c>
      <c r="O59" s="20">
        <f t="shared" si="19"/>
        <v>41100</v>
      </c>
      <c r="P59" s="20">
        <f t="shared" si="19"/>
        <v>0</v>
      </c>
      <c r="Q59" s="20">
        <f t="shared" si="19"/>
        <v>0</v>
      </c>
      <c r="R59" s="20">
        <f t="shared" si="19"/>
        <v>41100</v>
      </c>
      <c r="S59" s="20">
        <f t="shared" si="19"/>
        <v>16600</v>
      </c>
      <c r="T59" s="20">
        <f t="shared" si="19"/>
        <v>0</v>
      </c>
      <c r="U59" s="20">
        <f t="shared" si="19"/>
        <v>0</v>
      </c>
      <c r="V59" s="20">
        <f t="shared" si="19"/>
        <v>16600</v>
      </c>
    </row>
    <row r="60" spans="1:22" s="21" customFormat="1" ht="18.75" x14ac:dyDescent="0.25">
      <c r="A60" s="30" t="s">
        <v>17</v>
      </c>
      <c r="B60" s="29" t="s">
        <v>32</v>
      </c>
      <c r="C60" s="19"/>
      <c r="D60" s="19"/>
      <c r="E60" s="19"/>
      <c r="F60" s="19"/>
      <c r="G60" s="20">
        <f>SUM(G61:G65)</f>
        <v>64363</v>
      </c>
      <c r="H60" s="20">
        <f t="shared" ref="H60:V60" si="20">SUM(H61:H65)</f>
        <v>0</v>
      </c>
      <c r="I60" s="20">
        <f t="shared" si="20"/>
        <v>0</v>
      </c>
      <c r="J60" s="20">
        <f t="shared" si="20"/>
        <v>62964</v>
      </c>
      <c r="K60" s="20">
        <f t="shared" si="20"/>
        <v>41100</v>
      </c>
      <c r="L60" s="20">
        <f t="shared" si="20"/>
        <v>0</v>
      </c>
      <c r="M60" s="20">
        <f t="shared" si="20"/>
        <v>0</v>
      </c>
      <c r="N60" s="20">
        <f t="shared" si="20"/>
        <v>41100</v>
      </c>
      <c r="O60" s="20">
        <f t="shared" si="20"/>
        <v>41100</v>
      </c>
      <c r="P60" s="20">
        <f t="shared" si="20"/>
        <v>0</v>
      </c>
      <c r="Q60" s="20">
        <f t="shared" si="20"/>
        <v>0</v>
      </c>
      <c r="R60" s="20">
        <f t="shared" si="20"/>
        <v>41100</v>
      </c>
      <c r="S60" s="20">
        <f t="shared" si="20"/>
        <v>16600</v>
      </c>
      <c r="T60" s="20">
        <f t="shared" si="20"/>
        <v>0</v>
      </c>
      <c r="U60" s="20">
        <f t="shared" si="20"/>
        <v>0</v>
      </c>
      <c r="V60" s="20">
        <f t="shared" si="20"/>
        <v>16600</v>
      </c>
    </row>
    <row r="61" spans="1:22" s="21" customFormat="1" ht="75" x14ac:dyDescent="0.25">
      <c r="A61" s="17"/>
      <c r="B61" s="37" t="s">
        <v>89</v>
      </c>
      <c r="C61" s="19" t="s">
        <v>90</v>
      </c>
      <c r="D61" s="43" t="s">
        <v>91</v>
      </c>
      <c r="E61" s="43" t="s">
        <v>92</v>
      </c>
      <c r="F61" s="43" t="s">
        <v>93</v>
      </c>
      <c r="G61" s="64">
        <v>14999</v>
      </c>
      <c r="H61" s="40"/>
      <c r="I61" s="40"/>
      <c r="J61" s="64">
        <v>13600</v>
      </c>
      <c r="K61" s="64">
        <v>13100</v>
      </c>
      <c r="L61" s="40"/>
      <c r="M61" s="40"/>
      <c r="N61" s="64">
        <v>13100</v>
      </c>
      <c r="O61" s="64">
        <v>13100</v>
      </c>
      <c r="P61" s="40"/>
      <c r="Q61" s="40"/>
      <c r="R61" s="64">
        <v>13100</v>
      </c>
      <c r="S61" s="40">
        <v>500</v>
      </c>
      <c r="T61" s="40"/>
      <c r="U61" s="40"/>
      <c r="V61" s="40">
        <v>500</v>
      </c>
    </row>
    <row r="62" spans="1:22" s="21" customFormat="1" ht="56.25" x14ac:dyDescent="0.25">
      <c r="A62" s="17"/>
      <c r="B62" s="65" t="s">
        <v>94</v>
      </c>
      <c r="C62" s="19" t="s">
        <v>90</v>
      </c>
      <c r="D62" s="43" t="s">
        <v>95</v>
      </c>
      <c r="E62" s="43" t="s">
        <v>96</v>
      </c>
      <c r="F62" s="43" t="s">
        <v>97</v>
      </c>
      <c r="G62" s="39">
        <v>8568</v>
      </c>
      <c r="H62" s="40"/>
      <c r="I62" s="40"/>
      <c r="J62" s="39">
        <v>8568</v>
      </c>
      <c r="K62" s="40">
        <v>6500</v>
      </c>
      <c r="L62" s="40"/>
      <c r="M62" s="40"/>
      <c r="N62" s="40">
        <v>6500</v>
      </c>
      <c r="O62" s="40">
        <v>6500</v>
      </c>
      <c r="P62" s="40"/>
      <c r="Q62" s="40"/>
      <c r="R62" s="40">
        <v>6500</v>
      </c>
      <c r="S62" s="52">
        <v>2000</v>
      </c>
      <c r="T62" s="40"/>
      <c r="U62" s="40"/>
      <c r="V62" s="52">
        <v>2000</v>
      </c>
    </row>
    <row r="63" spans="1:22" s="21" customFormat="1" ht="75" x14ac:dyDescent="0.25">
      <c r="A63" s="17"/>
      <c r="B63" s="65" t="s">
        <v>98</v>
      </c>
      <c r="C63" s="19" t="s">
        <v>90</v>
      </c>
      <c r="D63" s="43" t="s">
        <v>99</v>
      </c>
      <c r="E63" s="43" t="s">
        <v>96</v>
      </c>
      <c r="F63" s="43" t="s">
        <v>100</v>
      </c>
      <c r="G63" s="39">
        <v>25353</v>
      </c>
      <c r="H63" s="40"/>
      <c r="I63" s="40"/>
      <c r="J63" s="39">
        <v>25353</v>
      </c>
      <c r="K63" s="40">
        <v>11500</v>
      </c>
      <c r="L63" s="40"/>
      <c r="M63" s="40"/>
      <c r="N63" s="40">
        <v>11500</v>
      </c>
      <c r="O63" s="40">
        <v>11500</v>
      </c>
      <c r="P63" s="40"/>
      <c r="Q63" s="40"/>
      <c r="R63" s="40">
        <v>11500</v>
      </c>
      <c r="S63" s="52">
        <v>9500</v>
      </c>
      <c r="T63" s="40"/>
      <c r="U63" s="40"/>
      <c r="V63" s="52">
        <v>9500</v>
      </c>
    </row>
    <row r="64" spans="1:22" s="21" customFormat="1" ht="56.25" x14ac:dyDescent="0.25">
      <c r="A64" s="17"/>
      <c r="B64" s="65" t="s">
        <v>101</v>
      </c>
      <c r="C64" s="19" t="s">
        <v>90</v>
      </c>
      <c r="D64" s="43" t="s">
        <v>102</v>
      </c>
      <c r="E64" s="43" t="s">
        <v>96</v>
      </c>
      <c r="F64" s="43" t="s">
        <v>103</v>
      </c>
      <c r="G64" s="39">
        <v>7506</v>
      </c>
      <c r="H64" s="40"/>
      <c r="I64" s="40"/>
      <c r="J64" s="39">
        <v>7506</v>
      </c>
      <c r="K64" s="40">
        <v>5000</v>
      </c>
      <c r="L64" s="40"/>
      <c r="M64" s="40"/>
      <c r="N64" s="40">
        <v>5000</v>
      </c>
      <c r="O64" s="40">
        <v>5000</v>
      </c>
      <c r="P64" s="40"/>
      <c r="Q64" s="40"/>
      <c r="R64" s="40">
        <v>5000</v>
      </c>
      <c r="S64" s="52">
        <v>2100</v>
      </c>
      <c r="T64" s="40"/>
      <c r="U64" s="40"/>
      <c r="V64" s="52">
        <v>2100</v>
      </c>
    </row>
    <row r="65" spans="1:22" s="21" customFormat="1" ht="56.25" x14ac:dyDescent="0.25">
      <c r="A65" s="17"/>
      <c r="B65" s="65" t="s">
        <v>104</v>
      </c>
      <c r="C65" s="19" t="s">
        <v>90</v>
      </c>
      <c r="D65" s="43" t="s">
        <v>105</v>
      </c>
      <c r="E65" s="43" t="s">
        <v>96</v>
      </c>
      <c r="F65" s="43" t="s">
        <v>106</v>
      </c>
      <c r="G65" s="39">
        <v>7937</v>
      </c>
      <c r="H65" s="40"/>
      <c r="I65" s="40"/>
      <c r="J65" s="39">
        <v>7937</v>
      </c>
      <c r="K65" s="40">
        <v>5000</v>
      </c>
      <c r="L65" s="40"/>
      <c r="M65" s="40"/>
      <c r="N65" s="40">
        <v>5000</v>
      </c>
      <c r="O65" s="40">
        <v>5000</v>
      </c>
      <c r="P65" s="40"/>
      <c r="Q65" s="40"/>
      <c r="R65" s="40">
        <v>5000</v>
      </c>
      <c r="S65" s="52">
        <v>2500</v>
      </c>
      <c r="T65" s="40"/>
      <c r="U65" s="40"/>
      <c r="V65" s="52">
        <v>2500</v>
      </c>
    </row>
    <row r="66" spans="1:22" s="21" customFormat="1" ht="37.5" x14ac:dyDescent="0.25">
      <c r="A66" s="30" t="s">
        <v>43</v>
      </c>
      <c r="B66" s="29" t="s">
        <v>44</v>
      </c>
      <c r="C66" s="19"/>
      <c r="D66" s="43"/>
      <c r="E66" s="43"/>
      <c r="F66" s="43"/>
      <c r="G66" s="44">
        <f>G67</f>
        <v>17131</v>
      </c>
      <c r="H66" s="44">
        <f t="shared" ref="H66:V67" si="21">H67</f>
        <v>0</v>
      </c>
      <c r="I66" s="44">
        <f t="shared" si="21"/>
        <v>0</v>
      </c>
      <c r="J66" s="44">
        <f t="shared" si="21"/>
        <v>17131</v>
      </c>
      <c r="K66" s="44">
        <f t="shared" si="21"/>
        <v>9000</v>
      </c>
      <c r="L66" s="44">
        <f t="shared" si="21"/>
        <v>0</v>
      </c>
      <c r="M66" s="44">
        <f t="shared" si="21"/>
        <v>0</v>
      </c>
      <c r="N66" s="44">
        <f t="shared" si="21"/>
        <v>9000</v>
      </c>
      <c r="O66" s="44">
        <f t="shared" si="21"/>
        <v>9000</v>
      </c>
      <c r="P66" s="44">
        <f t="shared" si="21"/>
        <v>0</v>
      </c>
      <c r="Q66" s="44">
        <f t="shared" si="21"/>
        <v>0</v>
      </c>
      <c r="R66" s="44">
        <f t="shared" si="21"/>
        <v>9000</v>
      </c>
      <c r="S66" s="44">
        <f t="shared" si="21"/>
        <v>5000</v>
      </c>
      <c r="T66" s="44">
        <f t="shared" si="21"/>
        <v>0</v>
      </c>
      <c r="U66" s="44">
        <f t="shared" si="21"/>
        <v>0</v>
      </c>
      <c r="V66" s="44">
        <f t="shared" si="21"/>
        <v>5000</v>
      </c>
    </row>
    <row r="67" spans="1:22" s="21" customFormat="1" ht="18.75" x14ac:dyDescent="0.25">
      <c r="A67" s="30" t="s">
        <v>17</v>
      </c>
      <c r="B67" s="29" t="s">
        <v>32</v>
      </c>
      <c r="C67" s="19"/>
      <c r="D67" s="43"/>
      <c r="E67" s="43"/>
      <c r="F67" s="43"/>
      <c r="G67" s="44">
        <f>G68</f>
        <v>17131</v>
      </c>
      <c r="H67" s="44">
        <f t="shared" si="21"/>
        <v>0</v>
      </c>
      <c r="I67" s="44">
        <f t="shared" si="21"/>
        <v>0</v>
      </c>
      <c r="J67" s="44">
        <f t="shared" si="21"/>
        <v>17131</v>
      </c>
      <c r="K67" s="44">
        <f t="shared" si="21"/>
        <v>9000</v>
      </c>
      <c r="L67" s="44">
        <f t="shared" si="21"/>
        <v>0</v>
      </c>
      <c r="M67" s="44">
        <f t="shared" si="21"/>
        <v>0</v>
      </c>
      <c r="N67" s="44">
        <f t="shared" si="21"/>
        <v>9000</v>
      </c>
      <c r="O67" s="44">
        <f t="shared" si="21"/>
        <v>9000</v>
      </c>
      <c r="P67" s="44">
        <f t="shared" si="21"/>
        <v>0</v>
      </c>
      <c r="Q67" s="44">
        <f t="shared" si="21"/>
        <v>0</v>
      </c>
      <c r="R67" s="44">
        <f t="shared" si="21"/>
        <v>9000</v>
      </c>
      <c r="S67" s="44">
        <f t="shared" si="21"/>
        <v>5000</v>
      </c>
      <c r="T67" s="44">
        <f t="shared" si="21"/>
        <v>0</v>
      </c>
      <c r="U67" s="44">
        <f t="shared" si="21"/>
        <v>0</v>
      </c>
      <c r="V67" s="44">
        <f t="shared" si="21"/>
        <v>5000</v>
      </c>
    </row>
    <row r="68" spans="1:22" s="21" customFormat="1" ht="93.75" x14ac:dyDescent="0.25">
      <c r="A68" s="17"/>
      <c r="B68" s="65" t="s">
        <v>107</v>
      </c>
      <c r="C68" s="19" t="s">
        <v>90</v>
      </c>
      <c r="D68" s="43" t="s">
        <v>108</v>
      </c>
      <c r="E68" s="43" t="s">
        <v>109</v>
      </c>
      <c r="F68" s="43" t="s">
        <v>110</v>
      </c>
      <c r="G68" s="39">
        <v>17131</v>
      </c>
      <c r="H68" s="40"/>
      <c r="I68" s="40"/>
      <c r="J68" s="39">
        <v>17131</v>
      </c>
      <c r="K68" s="52">
        <v>9000</v>
      </c>
      <c r="L68" s="40"/>
      <c r="M68" s="40"/>
      <c r="N68" s="52">
        <v>9000</v>
      </c>
      <c r="O68" s="52">
        <v>9000</v>
      </c>
      <c r="P68" s="40"/>
      <c r="Q68" s="40"/>
      <c r="R68" s="52">
        <v>9000</v>
      </c>
      <c r="S68" s="52">
        <v>5000</v>
      </c>
      <c r="T68" s="40"/>
      <c r="U68" s="40"/>
      <c r="V68" s="52">
        <v>5000</v>
      </c>
    </row>
    <row r="69" spans="1:22" s="21" customFormat="1" ht="37.5" x14ac:dyDescent="0.25">
      <c r="A69" s="30" t="s">
        <v>111</v>
      </c>
      <c r="B69" s="29" t="s">
        <v>112</v>
      </c>
      <c r="C69" s="19"/>
      <c r="D69" s="43"/>
      <c r="E69" s="43"/>
      <c r="F69" s="43"/>
      <c r="G69" s="44">
        <f>G70+G73</f>
        <v>166179</v>
      </c>
      <c r="H69" s="44">
        <f t="shared" ref="H69:V69" si="22">H70+H73</f>
        <v>0</v>
      </c>
      <c r="I69" s="44">
        <f t="shared" si="22"/>
        <v>0</v>
      </c>
      <c r="J69" s="44">
        <f t="shared" si="22"/>
        <v>166179</v>
      </c>
      <c r="K69" s="44">
        <f t="shared" si="22"/>
        <v>0</v>
      </c>
      <c r="L69" s="44">
        <f t="shared" si="22"/>
        <v>0</v>
      </c>
      <c r="M69" s="44">
        <f t="shared" si="22"/>
        <v>0</v>
      </c>
      <c r="N69" s="44">
        <f t="shared" si="22"/>
        <v>0</v>
      </c>
      <c r="O69" s="44">
        <f t="shared" si="22"/>
        <v>0</v>
      </c>
      <c r="P69" s="44">
        <f t="shared" si="22"/>
        <v>0</v>
      </c>
      <c r="Q69" s="44">
        <f t="shared" si="22"/>
        <v>0</v>
      </c>
      <c r="R69" s="44">
        <f t="shared" si="22"/>
        <v>0</v>
      </c>
      <c r="S69" s="44">
        <f t="shared" si="22"/>
        <v>16400</v>
      </c>
      <c r="T69" s="44">
        <f t="shared" si="22"/>
        <v>0</v>
      </c>
      <c r="U69" s="44">
        <f t="shared" si="22"/>
        <v>0</v>
      </c>
      <c r="V69" s="44">
        <f t="shared" si="22"/>
        <v>16400</v>
      </c>
    </row>
    <row r="70" spans="1:22" s="21" customFormat="1" ht="18.75" x14ac:dyDescent="0.25">
      <c r="A70" s="30" t="s">
        <v>17</v>
      </c>
      <c r="B70" s="29" t="s">
        <v>64</v>
      </c>
      <c r="C70" s="19"/>
      <c r="D70" s="43"/>
      <c r="E70" s="43"/>
      <c r="F70" s="43"/>
      <c r="G70" s="44">
        <f>G71+G72</f>
        <v>140197</v>
      </c>
      <c r="H70" s="44">
        <f t="shared" ref="H70:V70" si="23">H71+H72</f>
        <v>0</v>
      </c>
      <c r="I70" s="44">
        <f t="shared" si="23"/>
        <v>0</v>
      </c>
      <c r="J70" s="44">
        <f t="shared" si="23"/>
        <v>140197</v>
      </c>
      <c r="K70" s="44">
        <f t="shared" si="23"/>
        <v>0</v>
      </c>
      <c r="L70" s="44">
        <f t="shared" si="23"/>
        <v>0</v>
      </c>
      <c r="M70" s="44">
        <f t="shared" si="23"/>
        <v>0</v>
      </c>
      <c r="N70" s="44">
        <f t="shared" si="23"/>
        <v>0</v>
      </c>
      <c r="O70" s="44">
        <f t="shared" si="23"/>
        <v>0</v>
      </c>
      <c r="P70" s="44">
        <f t="shared" si="23"/>
        <v>0</v>
      </c>
      <c r="Q70" s="44">
        <f t="shared" si="23"/>
        <v>0</v>
      </c>
      <c r="R70" s="44">
        <f t="shared" si="23"/>
        <v>0</v>
      </c>
      <c r="S70" s="44">
        <f t="shared" si="23"/>
        <v>11400</v>
      </c>
      <c r="T70" s="44">
        <f t="shared" si="23"/>
        <v>0</v>
      </c>
      <c r="U70" s="44">
        <f t="shared" si="23"/>
        <v>0</v>
      </c>
      <c r="V70" s="44">
        <f t="shared" si="23"/>
        <v>11400</v>
      </c>
    </row>
    <row r="71" spans="1:22" s="21" customFormat="1" ht="75" x14ac:dyDescent="0.25">
      <c r="A71" s="17"/>
      <c r="B71" s="65" t="s">
        <v>113</v>
      </c>
      <c r="C71" s="19" t="s">
        <v>90</v>
      </c>
      <c r="D71" s="43" t="s">
        <v>114</v>
      </c>
      <c r="E71" s="43" t="s">
        <v>41</v>
      </c>
      <c r="F71" s="43" t="s">
        <v>115</v>
      </c>
      <c r="G71" s="52">
        <v>83019</v>
      </c>
      <c r="H71" s="40"/>
      <c r="I71" s="40"/>
      <c r="J71" s="52">
        <v>83019</v>
      </c>
      <c r="K71" s="52"/>
      <c r="L71" s="40"/>
      <c r="M71" s="40"/>
      <c r="N71" s="52"/>
      <c r="O71" s="52"/>
      <c r="P71" s="40"/>
      <c r="Q71" s="40"/>
      <c r="R71" s="52"/>
      <c r="S71" s="52">
        <f>4900+1600</f>
        <v>6500</v>
      </c>
      <c r="T71" s="40"/>
      <c r="U71" s="40"/>
      <c r="V71" s="52">
        <f>4900+1600</f>
        <v>6500</v>
      </c>
    </row>
    <row r="72" spans="1:22" s="21" customFormat="1" ht="75" x14ac:dyDescent="0.25">
      <c r="A72" s="17"/>
      <c r="B72" s="65" t="s">
        <v>116</v>
      </c>
      <c r="C72" s="19" t="s">
        <v>90</v>
      </c>
      <c r="D72" s="43" t="s">
        <v>114</v>
      </c>
      <c r="E72" s="43" t="s">
        <v>41</v>
      </c>
      <c r="F72" s="43" t="s">
        <v>117</v>
      </c>
      <c r="G72" s="52">
        <v>57178</v>
      </c>
      <c r="H72" s="40"/>
      <c r="I72" s="40"/>
      <c r="J72" s="52">
        <v>57178</v>
      </c>
      <c r="K72" s="52"/>
      <c r="L72" s="40"/>
      <c r="M72" s="40"/>
      <c r="N72" s="52"/>
      <c r="O72" s="52"/>
      <c r="P72" s="40"/>
      <c r="Q72" s="40"/>
      <c r="R72" s="52"/>
      <c r="S72" s="52">
        <v>4900</v>
      </c>
      <c r="T72" s="40"/>
      <c r="U72" s="40"/>
      <c r="V72" s="52">
        <v>4900</v>
      </c>
    </row>
    <row r="73" spans="1:22" s="21" customFormat="1" ht="18.75" x14ac:dyDescent="0.25">
      <c r="A73" s="30" t="s">
        <v>18</v>
      </c>
      <c r="B73" s="29" t="s">
        <v>32</v>
      </c>
      <c r="C73" s="19"/>
      <c r="D73" s="43"/>
      <c r="E73" s="43"/>
      <c r="F73" s="43"/>
      <c r="G73" s="66">
        <f>G74</f>
        <v>25982</v>
      </c>
      <c r="H73" s="66">
        <f t="shared" ref="H73:V73" si="24">H74</f>
        <v>0</v>
      </c>
      <c r="I73" s="66">
        <f t="shared" si="24"/>
        <v>0</v>
      </c>
      <c r="J73" s="66">
        <f t="shared" si="24"/>
        <v>25982</v>
      </c>
      <c r="K73" s="66">
        <f t="shared" si="24"/>
        <v>0</v>
      </c>
      <c r="L73" s="66">
        <f t="shared" si="24"/>
        <v>0</v>
      </c>
      <c r="M73" s="66">
        <f t="shared" si="24"/>
        <v>0</v>
      </c>
      <c r="N73" s="66">
        <f t="shared" si="24"/>
        <v>0</v>
      </c>
      <c r="O73" s="66">
        <f t="shared" si="24"/>
        <v>0</v>
      </c>
      <c r="P73" s="66">
        <f t="shared" si="24"/>
        <v>0</v>
      </c>
      <c r="Q73" s="66">
        <f t="shared" si="24"/>
        <v>0</v>
      </c>
      <c r="R73" s="66">
        <f t="shared" si="24"/>
        <v>0</v>
      </c>
      <c r="S73" s="66">
        <f t="shared" si="24"/>
        <v>5000</v>
      </c>
      <c r="T73" s="66">
        <f t="shared" si="24"/>
        <v>0</v>
      </c>
      <c r="U73" s="66">
        <f t="shared" si="24"/>
        <v>0</v>
      </c>
      <c r="V73" s="66">
        <f t="shared" si="24"/>
        <v>5000</v>
      </c>
    </row>
    <row r="74" spans="1:22" s="21" customFormat="1" ht="75" x14ac:dyDescent="0.25">
      <c r="A74" s="17"/>
      <c r="B74" s="65" t="s">
        <v>118</v>
      </c>
      <c r="C74" s="19" t="s">
        <v>90</v>
      </c>
      <c r="D74" s="43" t="s">
        <v>119</v>
      </c>
      <c r="E74" s="43" t="s">
        <v>41</v>
      </c>
      <c r="F74" s="43" t="s">
        <v>120</v>
      </c>
      <c r="G74" s="52">
        <v>25982</v>
      </c>
      <c r="H74" s="40"/>
      <c r="I74" s="40"/>
      <c r="J74" s="52">
        <v>25982</v>
      </c>
      <c r="K74" s="52"/>
      <c r="L74" s="40"/>
      <c r="M74" s="40"/>
      <c r="N74" s="52"/>
      <c r="O74" s="52"/>
      <c r="P74" s="40"/>
      <c r="Q74" s="40"/>
      <c r="R74" s="52"/>
      <c r="S74" s="52">
        <v>5000</v>
      </c>
      <c r="T74" s="40"/>
      <c r="U74" s="40"/>
      <c r="V74" s="52">
        <v>5000</v>
      </c>
    </row>
    <row r="75" spans="1:22" s="21" customFormat="1" ht="18.75" x14ac:dyDescent="0.25">
      <c r="A75" s="17"/>
      <c r="B75" s="65"/>
      <c r="C75" s="19"/>
      <c r="D75" s="43"/>
      <c r="E75" s="43"/>
      <c r="F75" s="43"/>
      <c r="G75" s="39"/>
      <c r="H75" s="40"/>
      <c r="I75" s="40"/>
      <c r="J75" s="39"/>
      <c r="K75" s="52"/>
      <c r="L75" s="40"/>
      <c r="M75" s="40"/>
      <c r="N75" s="52"/>
      <c r="O75" s="52"/>
      <c r="P75" s="40"/>
      <c r="Q75" s="40"/>
      <c r="R75" s="52"/>
      <c r="S75" s="52"/>
      <c r="T75" s="40"/>
      <c r="U75" s="40"/>
      <c r="V75" s="52"/>
    </row>
    <row r="76" spans="1:22" s="50" customFormat="1" ht="18.75" x14ac:dyDescent="0.25">
      <c r="A76" s="17" t="s">
        <v>5</v>
      </c>
      <c r="B76" s="62" t="s">
        <v>121</v>
      </c>
      <c r="C76" s="47"/>
      <c r="D76" s="47"/>
      <c r="E76" s="47"/>
      <c r="F76" s="47"/>
      <c r="G76" s="20">
        <f>G77</f>
        <v>20310</v>
      </c>
      <c r="H76" s="20">
        <f t="shared" ref="H76:V79" si="25">H77</f>
        <v>0</v>
      </c>
      <c r="I76" s="20">
        <f t="shared" si="25"/>
        <v>0</v>
      </c>
      <c r="J76" s="20">
        <f t="shared" si="25"/>
        <v>10900</v>
      </c>
      <c r="K76" s="20">
        <f t="shared" si="25"/>
        <v>0</v>
      </c>
      <c r="L76" s="20">
        <f t="shared" si="25"/>
        <v>0</v>
      </c>
      <c r="M76" s="20">
        <f t="shared" si="25"/>
        <v>0</v>
      </c>
      <c r="N76" s="20">
        <f t="shared" si="25"/>
        <v>0</v>
      </c>
      <c r="O76" s="20">
        <f t="shared" si="25"/>
        <v>0</v>
      </c>
      <c r="P76" s="20">
        <f t="shared" si="25"/>
        <v>0</v>
      </c>
      <c r="Q76" s="20">
        <f t="shared" si="25"/>
        <v>0</v>
      </c>
      <c r="R76" s="20">
        <f t="shared" si="25"/>
        <v>0</v>
      </c>
      <c r="S76" s="20">
        <f t="shared" si="25"/>
        <v>10900</v>
      </c>
      <c r="T76" s="20">
        <f t="shared" si="25"/>
        <v>0</v>
      </c>
      <c r="U76" s="20">
        <f t="shared" si="25"/>
        <v>0</v>
      </c>
      <c r="V76" s="20">
        <f t="shared" si="25"/>
        <v>10900</v>
      </c>
    </row>
    <row r="77" spans="1:22" s="21" customFormat="1" ht="18.75" x14ac:dyDescent="0.25">
      <c r="A77" s="45">
        <v>1</v>
      </c>
      <c r="B77" s="63" t="s">
        <v>88</v>
      </c>
      <c r="C77" s="19"/>
      <c r="D77" s="19"/>
      <c r="E77" s="19"/>
      <c r="F77" s="19"/>
      <c r="G77" s="20">
        <f>G78</f>
        <v>20310</v>
      </c>
      <c r="H77" s="20">
        <f t="shared" si="25"/>
        <v>0</v>
      </c>
      <c r="I77" s="20">
        <f t="shared" si="25"/>
        <v>0</v>
      </c>
      <c r="J77" s="20">
        <f t="shared" si="25"/>
        <v>10900</v>
      </c>
      <c r="K77" s="20">
        <f t="shared" si="25"/>
        <v>0</v>
      </c>
      <c r="L77" s="20">
        <f t="shared" si="25"/>
        <v>0</v>
      </c>
      <c r="M77" s="20">
        <f t="shared" si="25"/>
        <v>0</v>
      </c>
      <c r="N77" s="20">
        <f t="shared" si="25"/>
        <v>0</v>
      </c>
      <c r="O77" s="20">
        <f t="shared" si="25"/>
        <v>0</v>
      </c>
      <c r="P77" s="20">
        <f t="shared" si="25"/>
        <v>0</v>
      </c>
      <c r="Q77" s="20">
        <f t="shared" si="25"/>
        <v>0</v>
      </c>
      <c r="R77" s="20">
        <f t="shared" si="25"/>
        <v>0</v>
      </c>
      <c r="S77" s="20">
        <f t="shared" si="25"/>
        <v>10900</v>
      </c>
      <c r="T77" s="20">
        <f t="shared" si="25"/>
        <v>0</v>
      </c>
      <c r="U77" s="20">
        <f t="shared" si="25"/>
        <v>0</v>
      </c>
      <c r="V77" s="20">
        <f t="shared" si="25"/>
        <v>10900</v>
      </c>
    </row>
    <row r="78" spans="1:22" s="21" customFormat="1" ht="37.5" x14ac:dyDescent="0.25">
      <c r="A78" s="30" t="s">
        <v>30</v>
      </c>
      <c r="B78" s="29" t="s">
        <v>112</v>
      </c>
      <c r="C78" s="19"/>
      <c r="D78" s="19"/>
      <c r="E78" s="19"/>
      <c r="F78" s="19"/>
      <c r="G78" s="20">
        <f>G79</f>
        <v>20310</v>
      </c>
      <c r="H78" s="20">
        <f t="shared" si="25"/>
        <v>0</v>
      </c>
      <c r="I78" s="20">
        <f t="shared" si="25"/>
        <v>0</v>
      </c>
      <c r="J78" s="20">
        <f t="shared" si="25"/>
        <v>10900</v>
      </c>
      <c r="K78" s="20">
        <f t="shared" si="25"/>
        <v>0</v>
      </c>
      <c r="L78" s="20">
        <f t="shared" si="25"/>
        <v>0</v>
      </c>
      <c r="M78" s="20">
        <f t="shared" si="25"/>
        <v>0</v>
      </c>
      <c r="N78" s="20">
        <f t="shared" si="25"/>
        <v>0</v>
      </c>
      <c r="O78" s="20">
        <f t="shared" si="25"/>
        <v>0</v>
      </c>
      <c r="P78" s="20">
        <f t="shared" si="25"/>
        <v>0</v>
      </c>
      <c r="Q78" s="20">
        <f t="shared" si="25"/>
        <v>0</v>
      </c>
      <c r="R78" s="20">
        <f t="shared" si="25"/>
        <v>0</v>
      </c>
      <c r="S78" s="20">
        <f t="shared" si="25"/>
        <v>10900</v>
      </c>
      <c r="T78" s="20">
        <f t="shared" si="25"/>
        <v>0</v>
      </c>
      <c r="U78" s="20">
        <f t="shared" si="25"/>
        <v>0</v>
      </c>
      <c r="V78" s="20">
        <f t="shared" si="25"/>
        <v>10900</v>
      </c>
    </row>
    <row r="79" spans="1:22" s="21" customFormat="1" ht="18.75" x14ac:dyDescent="0.25">
      <c r="A79" s="30" t="s">
        <v>17</v>
      </c>
      <c r="B79" s="29" t="s">
        <v>32</v>
      </c>
      <c r="C79" s="19"/>
      <c r="D79" s="19"/>
      <c r="E79" s="19"/>
      <c r="F79" s="19"/>
      <c r="G79" s="20">
        <f>G80</f>
        <v>20310</v>
      </c>
      <c r="H79" s="20">
        <f t="shared" si="25"/>
        <v>0</v>
      </c>
      <c r="I79" s="20">
        <f t="shared" si="25"/>
        <v>0</v>
      </c>
      <c r="J79" s="20">
        <f t="shared" si="25"/>
        <v>10900</v>
      </c>
      <c r="K79" s="20">
        <f t="shared" si="25"/>
        <v>0</v>
      </c>
      <c r="L79" s="20">
        <f t="shared" si="25"/>
        <v>0</v>
      </c>
      <c r="M79" s="20">
        <f t="shared" si="25"/>
        <v>0</v>
      </c>
      <c r="N79" s="20">
        <f t="shared" si="25"/>
        <v>0</v>
      </c>
      <c r="O79" s="20">
        <f t="shared" si="25"/>
        <v>0</v>
      </c>
      <c r="P79" s="20">
        <f t="shared" si="25"/>
        <v>0</v>
      </c>
      <c r="Q79" s="20">
        <f t="shared" si="25"/>
        <v>0</v>
      </c>
      <c r="R79" s="20">
        <f t="shared" si="25"/>
        <v>0</v>
      </c>
      <c r="S79" s="20">
        <f t="shared" si="25"/>
        <v>10900</v>
      </c>
      <c r="T79" s="20">
        <f t="shared" si="25"/>
        <v>0</v>
      </c>
      <c r="U79" s="20">
        <f t="shared" si="25"/>
        <v>0</v>
      </c>
      <c r="V79" s="20">
        <f t="shared" si="25"/>
        <v>10900</v>
      </c>
    </row>
    <row r="80" spans="1:22" s="21" customFormat="1" ht="18.75" x14ac:dyDescent="0.25">
      <c r="A80" s="17"/>
      <c r="B80" s="67" t="s">
        <v>122</v>
      </c>
      <c r="C80" s="19" t="s">
        <v>123</v>
      </c>
      <c r="D80" s="19"/>
      <c r="E80" s="19"/>
      <c r="F80" s="19"/>
      <c r="G80" s="64">
        <v>20310</v>
      </c>
      <c r="H80" s="40"/>
      <c r="I80" s="40"/>
      <c r="J80" s="68">
        <v>10900</v>
      </c>
      <c r="K80" s="40"/>
      <c r="L80" s="40"/>
      <c r="M80" s="40"/>
      <c r="N80" s="40"/>
      <c r="O80" s="40"/>
      <c r="P80" s="40"/>
      <c r="Q80" s="40"/>
      <c r="R80" s="40"/>
      <c r="S80" s="68">
        <v>10900</v>
      </c>
      <c r="T80" s="40"/>
      <c r="U80" s="40"/>
      <c r="V80" s="68">
        <v>10900</v>
      </c>
    </row>
    <row r="81" spans="1:22" s="21" customFormat="1" ht="18.75" x14ac:dyDescent="0.25">
      <c r="A81" s="17"/>
      <c r="B81" s="69"/>
      <c r="C81" s="19"/>
      <c r="D81" s="19"/>
      <c r="E81" s="19"/>
      <c r="F81" s="19"/>
      <c r="G81" s="40"/>
      <c r="H81" s="40"/>
      <c r="I81" s="40"/>
      <c r="J81" s="40"/>
      <c r="K81" s="40"/>
      <c r="L81" s="40"/>
      <c r="M81" s="40"/>
      <c r="N81" s="40"/>
      <c r="O81" s="40"/>
      <c r="P81" s="40"/>
      <c r="Q81" s="40"/>
      <c r="R81" s="40"/>
      <c r="S81" s="40"/>
      <c r="T81" s="40"/>
      <c r="U81" s="40"/>
      <c r="V81" s="40"/>
    </row>
    <row r="82" spans="1:22" s="21" customFormat="1" ht="18.75" x14ac:dyDescent="0.25">
      <c r="A82" s="17" t="s">
        <v>62</v>
      </c>
      <c r="B82" s="62" t="s">
        <v>124</v>
      </c>
      <c r="C82" s="19"/>
      <c r="D82" s="19"/>
      <c r="E82" s="19"/>
      <c r="F82" s="19"/>
      <c r="G82" s="20">
        <f>G83</f>
        <v>224380</v>
      </c>
      <c r="H82" s="20">
        <f t="shared" ref="H82:V82" si="26">H83</f>
        <v>0</v>
      </c>
      <c r="I82" s="20">
        <f t="shared" si="26"/>
        <v>0</v>
      </c>
      <c r="J82" s="20">
        <f t="shared" si="26"/>
        <v>200896</v>
      </c>
      <c r="K82" s="20">
        <f t="shared" si="26"/>
        <v>48685</v>
      </c>
      <c r="L82" s="20">
        <f t="shared" si="26"/>
        <v>0</v>
      </c>
      <c r="M82" s="20">
        <f t="shared" si="26"/>
        <v>0</v>
      </c>
      <c r="N82" s="20">
        <f t="shared" si="26"/>
        <v>48685</v>
      </c>
      <c r="O82" s="20">
        <f t="shared" si="26"/>
        <v>48685</v>
      </c>
      <c r="P82" s="20">
        <f t="shared" si="26"/>
        <v>0</v>
      </c>
      <c r="Q82" s="20">
        <f t="shared" si="26"/>
        <v>0</v>
      </c>
      <c r="R82" s="20">
        <f t="shared" si="26"/>
        <v>48685</v>
      </c>
      <c r="S82" s="20">
        <f t="shared" si="26"/>
        <v>48100</v>
      </c>
      <c r="T82" s="20">
        <f t="shared" si="26"/>
        <v>0</v>
      </c>
      <c r="U82" s="20">
        <f t="shared" si="26"/>
        <v>0</v>
      </c>
      <c r="V82" s="20">
        <f t="shared" si="26"/>
        <v>48100</v>
      </c>
    </row>
    <row r="83" spans="1:22" s="21" customFormat="1" ht="18.75" x14ac:dyDescent="0.25">
      <c r="A83" s="45">
        <v>1</v>
      </c>
      <c r="B83" s="63" t="s">
        <v>88</v>
      </c>
      <c r="C83" s="19"/>
      <c r="D83" s="19"/>
      <c r="E83" s="19"/>
      <c r="F83" s="19"/>
      <c r="G83" s="20">
        <f>G84+G92</f>
        <v>224380</v>
      </c>
      <c r="H83" s="20">
        <f t="shared" ref="H83:V83" si="27">H84+H92</f>
        <v>0</v>
      </c>
      <c r="I83" s="20">
        <f t="shared" si="27"/>
        <v>0</v>
      </c>
      <c r="J83" s="20">
        <f t="shared" si="27"/>
        <v>200896</v>
      </c>
      <c r="K83" s="20">
        <f t="shared" si="27"/>
        <v>48685</v>
      </c>
      <c r="L83" s="20">
        <f t="shared" si="27"/>
        <v>0</v>
      </c>
      <c r="M83" s="20">
        <f t="shared" si="27"/>
        <v>0</v>
      </c>
      <c r="N83" s="20">
        <f t="shared" si="27"/>
        <v>48685</v>
      </c>
      <c r="O83" s="20">
        <f t="shared" si="27"/>
        <v>48685</v>
      </c>
      <c r="P83" s="20">
        <f t="shared" si="27"/>
        <v>0</v>
      </c>
      <c r="Q83" s="20">
        <f t="shared" si="27"/>
        <v>0</v>
      </c>
      <c r="R83" s="20">
        <f t="shared" si="27"/>
        <v>48685</v>
      </c>
      <c r="S83" s="20">
        <f t="shared" si="27"/>
        <v>48100</v>
      </c>
      <c r="T83" s="20">
        <f t="shared" si="27"/>
        <v>0</v>
      </c>
      <c r="U83" s="20">
        <f t="shared" si="27"/>
        <v>0</v>
      </c>
      <c r="V83" s="20">
        <f t="shared" si="27"/>
        <v>48100</v>
      </c>
    </row>
    <row r="84" spans="1:22" s="21" customFormat="1" ht="37.5" x14ac:dyDescent="0.25">
      <c r="A84" s="30" t="s">
        <v>30</v>
      </c>
      <c r="B84" s="29" t="s">
        <v>31</v>
      </c>
      <c r="C84" s="19"/>
      <c r="D84" s="19"/>
      <c r="E84" s="19"/>
      <c r="F84" s="19"/>
      <c r="G84" s="20">
        <f>G85</f>
        <v>105241</v>
      </c>
      <c r="H84" s="20">
        <f t="shared" ref="H84:V84" si="28">H85</f>
        <v>0</v>
      </c>
      <c r="I84" s="20">
        <f t="shared" si="28"/>
        <v>0</v>
      </c>
      <c r="J84" s="20">
        <f t="shared" si="28"/>
        <v>81757</v>
      </c>
      <c r="K84" s="20">
        <f t="shared" si="28"/>
        <v>48685</v>
      </c>
      <c r="L84" s="20">
        <f t="shared" si="28"/>
        <v>0</v>
      </c>
      <c r="M84" s="20">
        <f t="shared" si="28"/>
        <v>0</v>
      </c>
      <c r="N84" s="20">
        <f t="shared" si="28"/>
        <v>48685</v>
      </c>
      <c r="O84" s="20">
        <f t="shared" si="28"/>
        <v>48685</v>
      </c>
      <c r="P84" s="20">
        <f t="shared" si="28"/>
        <v>0</v>
      </c>
      <c r="Q84" s="20">
        <f t="shared" si="28"/>
        <v>0</v>
      </c>
      <c r="R84" s="20">
        <f t="shared" si="28"/>
        <v>48685</v>
      </c>
      <c r="S84" s="20">
        <f t="shared" si="28"/>
        <v>31700</v>
      </c>
      <c r="T84" s="20">
        <f t="shared" si="28"/>
        <v>0</v>
      </c>
      <c r="U84" s="20">
        <f t="shared" si="28"/>
        <v>0</v>
      </c>
      <c r="V84" s="20">
        <f t="shared" si="28"/>
        <v>31700</v>
      </c>
    </row>
    <row r="85" spans="1:22" s="21" customFormat="1" ht="18.75" x14ac:dyDescent="0.25">
      <c r="A85" s="30" t="s">
        <v>17</v>
      </c>
      <c r="B85" s="29" t="s">
        <v>32</v>
      </c>
      <c r="C85" s="19"/>
      <c r="D85" s="19"/>
      <c r="E85" s="19"/>
      <c r="F85" s="19"/>
      <c r="G85" s="20">
        <f>SUM(G86:G91)</f>
        <v>105241</v>
      </c>
      <c r="H85" s="20">
        <f t="shared" ref="H85:V85" si="29">SUM(H86:H91)</f>
        <v>0</v>
      </c>
      <c r="I85" s="20">
        <f t="shared" si="29"/>
        <v>0</v>
      </c>
      <c r="J85" s="20">
        <f t="shared" si="29"/>
        <v>81757</v>
      </c>
      <c r="K85" s="20">
        <f t="shared" si="29"/>
        <v>48685</v>
      </c>
      <c r="L85" s="20">
        <f t="shared" si="29"/>
        <v>0</v>
      </c>
      <c r="M85" s="20">
        <f t="shared" si="29"/>
        <v>0</v>
      </c>
      <c r="N85" s="20">
        <f t="shared" si="29"/>
        <v>48685</v>
      </c>
      <c r="O85" s="20">
        <f t="shared" si="29"/>
        <v>48685</v>
      </c>
      <c r="P85" s="20">
        <f t="shared" si="29"/>
        <v>0</v>
      </c>
      <c r="Q85" s="20">
        <f t="shared" si="29"/>
        <v>0</v>
      </c>
      <c r="R85" s="20">
        <f t="shared" si="29"/>
        <v>48685</v>
      </c>
      <c r="S85" s="20">
        <f t="shared" si="29"/>
        <v>31700</v>
      </c>
      <c r="T85" s="20">
        <f t="shared" si="29"/>
        <v>0</v>
      </c>
      <c r="U85" s="20">
        <f t="shared" si="29"/>
        <v>0</v>
      </c>
      <c r="V85" s="20">
        <f t="shared" si="29"/>
        <v>31700</v>
      </c>
    </row>
    <row r="86" spans="1:22" s="21" customFormat="1" ht="112.5" x14ac:dyDescent="0.25">
      <c r="A86" s="17"/>
      <c r="B86" s="70" t="s">
        <v>125</v>
      </c>
      <c r="C86" s="19" t="s">
        <v>126</v>
      </c>
      <c r="D86" s="43" t="s">
        <v>127</v>
      </c>
      <c r="E86" s="43" t="s">
        <v>128</v>
      </c>
      <c r="F86" s="43" t="s">
        <v>129</v>
      </c>
      <c r="G86" s="53">
        <v>18201</v>
      </c>
      <c r="H86" s="40"/>
      <c r="I86" s="40"/>
      <c r="J86" s="53">
        <v>13300</v>
      </c>
      <c r="K86" s="40">
        <v>9000</v>
      </c>
      <c r="L86" s="40"/>
      <c r="M86" s="40"/>
      <c r="N86" s="40">
        <v>9000</v>
      </c>
      <c r="O86" s="40">
        <v>9000</v>
      </c>
      <c r="P86" s="40"/>
      <c r="Q86" s="40"/>
      <c r="R86" s="40">
        <v>9000</v>
      </c>
      <c r="S86" s="52">
        <v>3300</v>
      </c>
      <c r="T86" s="40"/>
      <c r="U86" s="40"/>
      <c r="V86" s="52">
        <v>3300</v>
      </c>
    </row>
    <row r="87" spans="1:22" s="21" customFormat="1" ht="112.5" x14ac:dyDescent="0.25">
      <c r="A87" s="17"/>
      <c r="B87" s="70" t="s">
        <v>130</v>
      </c>
      <c r="C87" s="19" t="s">
        <v>126</v>
      </c>
      <c r="D87" s="43" t="s">
        <v>131</v>
      </c>
      <c r="E87" s="43" t="s">
        <v>128</v>
      </c>
      <c r="F87" s="43" t="s">
        <v>132</v>
      </c>
      <c r="G87" s="71">
        <v>37016</v>
      </c>
      <c r="H87" s="40"/>
      <c r="I87" s="40"/>
      <c r="J87" s="71">
        <v>23700</v>
      </c>
      <c r="K87" s="40">
        <v>16300</v>
      </c>
      <c r="L87" s="40"/>
      <c r="M87" s="40"/>
      <c r="N87" s="40">
        <v>16300</v>
      </c>
      <c r="O87" s="40">
        <v>16300</v>
      </c>
      <c r="P87" s="40"/>
      <c r="Q87" s="40"/>
      <c r="R87" s="40">
        <v>16300</v>
      </c>
      <c r="S87" s="52">
        <v>7400</v>
      </c>
      <c r="T87" s="40"/>
      <c r="U87" s="40"/>
      <c r="V87" s="52">
        <v>7400</v>
      </c>
    </row>
    <row r="88" spans="1:22" s="21" customFormat="1" ht="112.5" x14ac:dyDescent="0.25">
      <c r="A88" s="17"/>
      <c r="B88" s="70" t="s">
        <v>133</v>
      </c>
      <c r="C88" s="19" t="s">
        <v>126</v>
      </c>
      <c r="D88" s="43" t="s">
        <v>134</v>
      </c>
      <c r="E88" s="43" t="s">
        <v>128</v>
      </c>
      <c r="F88" s="43" t="s">
        <v>135</v>
      </c>
      <c r="G88" s="71">
        <v>20967</v>
      </c>
      <c r="H88" s="40"/>
      <c r="I88" s="40"/>
      <c r="J88" s="71">
        <v>15700</v>
      </c>
      <c r="K88" s="40">
        <v>9200</v>
      </c>
      <c r="L88" s="40"/>
      <c r="M88" s="40"/>
      <c r="N88" s="40">
        <v>9200</v>
      </c>
      <c r="O88" s="40">
        <v>9200</v>
      </c>
      <c r="P88" s="40"/>
      <c r="Q88" s="40"/>
      <c r="R88" s="40">
        <v>9200</v>
      </c>
      <c r="S88" s="52">
        <v>6500</v>
      </c>
      <c r="T88" s="40"/>
      <c r="U88" s="40"/>
      <c r="V88" s="52">
        <v>6500</v>
      </c>
    </row>
    <row r="89" spans="1:22" s="21" customFormat="1" ht="56.25" x14ac:dyDescent="0.25">
      <c r="A89" s="17"/>
      <c r="B89" s="37" t="s">
        <v>136</v>
      </c>
      <c r="C89" s="19" t="s">
        <v>126</v>
      </c>
      <c r="D89" s="43" t="s">
        <v>137</v>
      </c>
      <c r="E89" s="43" t="s">
        <v>41</v>
      </c>
      <c r="F89" s="72" t="s">
        <v>138</v>
      </c>
      <c r="G89" s="52">
        <v>7416</v>
      </c>
      <c r="H89" s="40"/>
      <c r="I89" s="40"/>
      <c r="J89" s="52">
        <v>7416</v>
      </c>
      <c r="K89" s="40">
        <v>4300</v>
      </c>
      <c r="L89" s="40"/>
      <c r="M89" s="40"/>
      <c r="N89" s="40">
        <v>4300</v>
      </c>
      <c r="O89" s="40">
        <v>4300</v>
      </c>
      <c r="P89" s="40"/>
      <c r="Q89" s="40"/>
      <c r="R89" s="40">
        <v>4300</v>
      </c>
      <c r="S89" s="52">
        <v>3000</v>
      </c>
      <c r="T89" s="40"/>
      <c r="U89" s="40"/>
      <c r="V89" s="52">
        <v>3000</v>
      </c>
    </row>
    <row r="90" spans="1:22" s="21" customFormat="1" ht="56.25" x14ac:dyDescent="0.25">
      <c r="A90" s="17"/>
      <c r="B90" s="37" t="s">
        <v>139</v>
      </c>
      <c r="C90" s="19" t="s">
        <v>126</v>
      </c>
      <c r="D90" s="43" t="s">
        <v>140</v>
      </c>
      <c r="E90" s="43" t="s">
        <v>41</v>
      </c>
      <c r="F90" s="72" t="s">
        <v>141</v>
      </c>
      <c r="G90" s="52">
        <v>10698</v>
      </c>
      <c r="H90" s="40"/>
      <c r="I90" s="40"/>
      <c r="J90" s="52">
        <v>10698</v>
      </c>
      <c r="K90" s="40">
        <v>5885</v>
      </c>
      <c r="L90" s="40"/>
      <c r="M90" s="40"/>
      <c r="N90" s="40">
        <v>5885</v>
      </c>
      <c r="O90" s="40">
        <v>5885</v>
      </c>
      <c r="P90" s="40"/>
      <c r="Q90" s="40"/>
      <c r="R90" s="40">
        <v>5885</v>
      </c>
      <c r="S90" s="52">
        <v>4600</v>
      </c>
      <c r="T90" s="40"/>
      <c r="U90" s="40"/>
      <c r="V90" s="52">
        <v>4600</v>
      </c>
    </row>
    <row r="91" spans="1:22" s="21" customFormat="1" ht="56.25" x14ac:dyDescent="0.25">
      <c r="A91" s="17"/>
      <c r="B91" s="37" t="s">
        <v>142</v>
      </c>
      <c r="C91" s="19" t="s">
        <v>126</v>
      </c>
      <c r="D91" s="43" t="s">
        <v>143</v>
      </c>
      <c r="E91" s="43" t="s">
        <v>41</v>
      </c>
      <c r="F91" s="72" t="s">
        <v>144</v>
      </c>
      <c r="G91" s="52">
        <v>10943</v>
      </c>
      <c r="H91" s="40"/>
      <c r="I91" s="40"/>
      <c r="J91" s="52">
        <v>10943</v>
      </c>
      <c r="K91" s="40">
        <v>4000</v>
      </c>
      <c r="L91" s="40"/>
      <c r="M91" s="40"/>
      <c r="N91" s="40">
        <v>4000</v>
      </c>
      <c r="O91" s="40">
        <v>4000</v>
      </c>
      <c r="P91" s="40"/>
      <c r="Q91" s="40"/>
      <c r="R91" s="40">
        <v>4000</v>
      </c>
      <c r="S91" s="52">
        <v>6900</v>
      </c>
      <c r="T91" s="40"/>
      <c r="U91" s="40"/>
      <c r="V91" s="52">
        <v>6900</v>
      </c>
    </row>
    <row r="92" spans="1:22" s="21" customFormat="1" ht="37.5" x14ac:dyDescent="0.25">
      <c r="A92" s="30" t="s">
        <v>43</v>
      </c>
      <c r="B92" s="29" t="s">
        <v>112</v>
      </c>
      <c r="C92" s="19"/>
      <c r="D92" s="19"/>
      <c r="E92" s="19"/>
      <c r="F92" s="19"/>
      <c r="G92" s="20">
        <f>G93</f>
        <v>119139</v>
      </c>
      <c r="H92" s="20">
        <f t="shared" ref="H92:V92" si="30">H93</f>
        <v>0</v>
      </c>
      <c r="I92" s="20">
        <f t="shared" si="30"/>
        <v>0</v>
      </c>
      <c r="J92" s="20">
        <f t="shared" si="30"/>
        <v>119139</v>
      </c>
      <c r="K92" s="20">
        <f t="shared" si="30"/>
        <v>0</v>
      </c>
      <c r="L92" s="20">
        <f t="shared" si="30"/>
        <v>0</v>
      </c>
      <c r="M92" s="20">
        <f t="shared" si="30"/>
        <v>0</v>
      </c>
      <c r="N92" s="20">
        <f t="shared" si="30"/>
        <v>0</v>
      </c>
      <c r="O92" s="20">
        <f t="shared" si="30"/>
        <v>0</v>
      </c>
      <c r="P92" s="20">
        <f t="shared" si="30"/>
        <v>0</v>
      </c>
      <c r="Q92" s="20">
        <f t="shared" si="30"/>
        <v>0</v>
      </c>
      <c r="R92" s="20">
        <f t="shared" si="30"/>
        <v>0</v>
      </c>
      <c r="S92" s="20">
        <f t="shared" si="30"/>
        <v>16400</v>
      </c>
      <c r="T92" s="20">
        <f t="shared" si="30"/>
        <v>0</v>
      </c>
      <c r="U92" s="20">
        <f t="shared" si="30"/>
        <v>0</v>
      </c>
      <c r="V92" s="20">
        <f t="shared" si="30"/>
        <v>16400</v>
      </c>
    </row>
    <row r="93" spans="1:22" s="21" customFormat="1" ht="18.75" x14ac:dyDescent="0.25">
      <c r="A93" s="30" t="s">
        <v>17</v>
      </c>
      <c r="B93" s="29" t="s">
        <v>32</v>
      </c>
      <c r="C93" s="19"/>
      <c r="D93" s="19"/>
      <c r="E93" s="19"/>
      <c r="F93" s="19"/>
      <c r="G93" s="20">
        <f>SUM(G94:G98)</f>
        <v>119139</v>
      </c>
      <c r="H93" s="20">
        <f t="shared" ref="H93:V93" si="31">SUM(H94:H98)</f>
        <v>0</v>
      </c>
      <c r="I93" s="20">
        <f t="shared" si="31"/>
        <v>0</v>
      </c>
      <c r="J93" s="20">
        <f t="shared" si="31"/>
        <v>119139</v>
      </c>
      <c r="K93" s="20">
        <f t="shared" si="31"/>
        <v>0</v>
      </c>
      <c r="L93" s="20">
        <f t="shared" si="31"/>
        <v>0</v>
      </c>
      <c r="M93" s="20">
        <f t="shared" si="31"/>
        <v>0</v>
      </c>
      <c r="N93" s="20">
        <f t="shared" si="31"/>
        <v>0</v>
      </c>
      <c r="O93" s="20">
        <f t="shared" si="31"/>
        <v>0</v>
      </c>
      <c r="P93" s="20">
        <f t="shared" si="31"/>
        <v>0</v>
      </c>
      <c r="Q93" s="20">
        <f t="shared" si="31"/>
        <v>0</v>
      </c>
      <c r="R93" s="20">
        <f t="shared" si="31"/>
        <v>0</v>
      </c>
      <c r="S93" s="20">
        <f t="shared" si="31"/>
        <v>16400</v>
      </c>
      <c r="T93" s="20">
        <f t="shared" si="31"/>
        <v>0</v>
      </c>
      <c r="U93" s="20">
        <f t="shared" si="31"/>
        <v>0</v>
      </c>
      <c r="V93" s="20">
        <f t="shared" si="31"/>
        <v>16400</v>
      </c>
    </row>
    <row r="94" spans="1:22" s="21" customFormat="1" ht="75" x14ac:dyDescent="0.25">
      <c r="A94" s="17"/>
      <c r="B94" s="73" t="s">
        <v>145</v>
      </c>
      <c r="C94" s="19" t="s">
        <v>126</v>
      </c>
      <c r="D94" s="38" t="s">
        <v>146</v>
      </c>
      <c r="E94" s="19" t="s">
        <v>147</v>
      </c>
      <c r="F94" s="74" t="s">
        <v>148</v>
      </c>
      <c r="G94" s="75">
        <v>7436</v>
      </c>
      <c r="H94" s="40"/>
      <c r="I94" s="40"/>
      <c r="J94" s="75">
        <v>7436</v>
      </c>
      <c r="K94" s="40"/>
      <c r="L94" s="40"/>
      <c r="M94" s="40"/>
      <c r="N94" s="40"/>
      <c r="O94" s="40"/>
      <c r="P94" s="40"/>
      <c r="Q94" s="40"/>
      <c r="R94" s="40"/>
      <c r="S94" s="53">
        <v>2900</v>
      </c>
      <c r="T94" s="40"/>
      <c r="U94" s="40"/>
      <c r="V94" s="53">
        <v>2900</v>
      </c>
    </row>
    <row r="95" spans="1:22" s="21" customFormat="1" ht="75" x14ac:dyDescent="0.25">
      <c r="A95" s="17"/>
      <c r="B95" s="73" t="s">
        <v>149</v>
      </c>
      <c r="C95" s="19" t="s">
        <v>126</v>
      </c>
      <c r="D95" s="38" t="s">
        <v>150</v>
      </c>
      <c r="E95" s="19" t="s">
        <v>147</v>
      </c>
      <c r="F95" s="74" t="s">
        <v>151</v>
      </c>
      <c r="G95" s="75">
        <v>10316</v>
      </c>
      <c r="H95" s="40"/>
      <c r="I95" s="40"/>
      <c r="J95" s="75">
        <v>10316</v>
      </c>
      <c r="K95" s="40"/>
      <c r="L95" s="40"/>
      <c r="M95" s="40"/>
      <c r="N95" s="40"/>
      <c r="O95" s="40"/>
      <c r="P95" s="40"/>
      <c r="Q95" s="40"/>
      <c r="R95" s="40"/>
      <c r="S95" s="53">
        <v>2900</v>
      </c>
      <c r="T95" s="40"/>
      <c r="U95" s="40"/>
      <c r="V95" s="53">
        <v>2900</v>
      </c>
    </row>
    <row r="96" spans="1:22" s="21" customFormat="1" ht="75" x14ac:dyDescent="0.25">
      <c r="A96" s="17"/>
      <c r="B96" s="73" t="s">
        <v>152</v>
      </c>
      <c r="C96" s="19" t="s">
        <v>126</v>
      </c>
      <c r="D96" s="38" t="s">
        <v>153</v>
      </c>
      <c r="E96" s="19" t="s">
        <v>147</v>
      </c>
      <c r="F96" s="74" t="s">
        <v>154</v>
      </c>
      <c r="G96" s="75">
        <v>37129</v>
      </c>
      <c r="H96" s="40"/>
      <c r="I96" s="40"/>
      <c r="J96" s="75">
        <v>37129</v>
      </c>
      <c r="K96" s="40"/>
      <c r="L96" s="40"/>
      <c r="M96" s="40"/>
      <c r="N96" s="40"/>
      <c r="O96" s="40"/>
      <c r="P96" s="40"/>
      <c r="Q96" s="40"/>
      <c r="R96" s="40"/>
      <c r="S96" s="53">
        <v>2900</v>
      </c>
      <c r="T96" s="40"/>
      <c r="U96" s="40"/>
      <c r="V96" s="53">
        <v>2900</v>
      </c>
    </row>
    <row r="97" spans="1:22" s="21" customFormat="1" ht="75" x14ac:dyDescent="0.25">
      <c r="A97" s="17"/>
      <c r="B97" s="73" t="s">
        <v>155</v>
      </c>
      <c r="C97" s="19" t="s">
        <v>126</v>
      </c>
      <c r="D97" s="38" t="s">
        <v>156</v>
      </c>
      <c r="E97" s="19" t="s">
        <v>67</v>
      </c>
      <c r="F97" s="74" t="s">
        <v>157</v>
      </c>
      <c r="G97" s="75">
        <v>44992</v>
      </c>
      <c r="H97" s="40"/>
      <c r="I97" s="40"/>
      <c r="J97" s="75">
        <v>44992</v>
      </c>
      <c r="K97" s="40"/>
      <c r="L97" s="40"/>
      <c r="M97" s="40"/>
      <c r="N97" s="40"/>
      <c r="O97" s="40"/>
      <c r="P97" s="40"/>
      <c r="Q97" s="40"/>
      <c r="R97" s="40"/>
      <c r="S97" s="53">
        <f>2900+1600</f>
        <v>4500</v>
      </c>
      <c r="T97" s="40"/>
      <c r="U97" s="40"/>
      <c r="V97" s="53">
        <f>2900+1600</f>
        <v>4500</v>
      </c>
    </row>
    <row r="98" spans="1:22" s="21" customFormat="1" ht="75" x14ac:dyDescent="0.25">
      <c r="A98" s="17"/>
      <c r="B98" s="73" t="s">
        <v>158</v>
      </c>
      <c r="C98" s="19" t="s">
        <v>126</v>
      </c>
      <c r="D98" s="38" t="s">
        <v>159</v>
      </c>
      <c r="E98" s="19" t="s">
        <v>147</v>
      </c>
      <c r="F98" s="74" t="s">
        <v>160</v>
      </c>
      <c r="G98" s="75">
        <v>19266</v>
      </c>
      <c r="H98" s="40"/>
      <c r="I98" s="40"/>
      <c r="J98" s="75">
        <v>19266</v>
      </c>
      <c r="K98" s="40"/>
      <c r="L98" s="40"/>
      <c r="M98" s="40"/>
      <c r="N98" s="40"/>
      <c r="O98" s="40"/>
      <c r="P98" s="40"/>
      <c r="Q98" s="40"/>
      <c r="R98" s="40"/>
      <c r="S98" s="53">
        <v>3200</v>
      </c>
      <c r="T98" s="40"/>
      <c r="U98" s="40"/>
      <c r="V98" s="53">
        <v>3200</v>
      </c>
    </row>
    <row r="99" spans="1:22" s="21" customFormat="1" ht="18.75" x14ac:dyDescent="0.25">
      <c r="A99" s="17"/>
      <c r="B99" s="69"/>
      <c r="C99" s="19"/>
      <c r="D99" s="19"/>
      <c r="E99" s="19"/>
      <c r="F99" s="19"/>
      <c r="G99" s="40"/>
      <c r="H99" s="40"/>
      <c r="I99" s="40"/>
      <c r="J99" s="40"/>
      <c r="K99" s="40"/>
      <c r="L99" s="40"/>
      <c r="M99" s="40"/>
      <c r="N99" s="40"/>
      <c r="O99" s="40"/>
      <c r="P99" s="40"/>
      <c r="Q99" s="40"/>
      <c r="R99" s="40"/>
      <c r="S99" s="40"/>
      <c r="T99" s="40"/>
      <c r="U99" s="40"/>
      <c r="V99" s="40"/>
    </row>
    <row r="100" spans="1:22" s="21" customFormat="1" ht="18.75" x14ac:dyDescent="0.25">
      <c r="A100" s="17" t="s">
        <v>69</v>
      </c>
      <c r="B100" s="62" t="s">
        <v>161</v>
      </c>
      <c r="C100" s="19"/>
      <c r="D100" s="19"/>
      <c r="E100" s="19"/>
      <c r="F100" s="19"/>
      <c r="G100" s="20">
        <f>G101</f>
        <v>283833</v>
      </c>
      <c r="H100" s="20">
        <f t="shared" ref="H100:V100" si="32">H101</f>
        <v>0</v>
      </c>
      <c r="I100" s="20">
        <f t="shared" si="32"/>
        <v>0</v>
      </c>
      <c r="J100" s="20">
        <f t="shared" si="32"/>
        <v>268175</v>
      </c>
      <c r="K100" s="20">
        <f t="shared" si="32"/>
        <v>46900</v>
      </c>
      <c r="L100" s="20">
        <f t="shared" si="32"/>
        <v>0</v>
      </c>
      <c r="M100" s="20">
        <f t="shared" si="32"/>
        <v>0</v>
      </c>
      <c r="N100" s="20">
        <f t="shared" si="32"/>
        <v>46900</v>
      </c>
      <c r="O100" s="20">
        <f t="shared" si="32"/>
        <v>46900</v>
      </c>
      <c r="P100" s="20">
        <f t="shared" si="32"/>
        <v>0</v>
      </c>
      <c r="Q100" s="20">
        <f t="shared" si="32"/>
        <v>0</v>
      </c>
      <c r="R100" s="20">
        <f t="shared" si="32"/>
        <v>46900</v>
      </c>
      <c r="S100" s="20">
        <f t="shared" si="32"/>
        <v>36900</v>
      </c>
      <c r="T100" s="20">
        <f t="shared" si="32"/>
        <v>0</v>
      </c>
      <c r="U100" s="20">
        <f t="shared" si="32"/>
        <v>0</v>
      </c>
      <c r="V100" s="20">
        <f t="shared" si="32"/>
        <v>36900</v>
      </c>
    </row>
    <row r="101" spans="1:22" s="21" customFormat="1" ht="18.75" x14ac:dyDescent="0.25">
      <c r="A101" s="45">
        <v>1</v>
      </c>
      <c r="B101" s="63" t="s">
        <v>88</v>
      </c>
      <c r="C101" s="19"/>
      <c r="D101" s="19"/>
      <c r="E101" s="19"/>
      <c r="F101" s="19"/>
      <c r="G101" s="20">
        <f>G102+G105+G115</f>
        <v>283833</v>
      </c>
      <c r="H101" s="20">
        <f t="shared" ref="H101:V101" si="33">H102+H105+H115</f>
        <v>0</v>
      </c>
      <c r="I101" s="20">
        <f t="shared" si="33"/>
        <v>0</v>
      </c>
      <c r="J101" s="20">
        <f t="shared" si="33"/>
        <v>268175</v>
      </c>
      <c r="K101" s="20">
        <f t="shared" si="33"/>
        <v>46900</v>
      </c>
      <c r="L101" s="20">
        <f t="shared" si="33"/>
        <v>0</v>
      </c>
      <c r="M101" s="20">
        <f t="shared" si="33"/>
        <v>0</v>
      </c>
      <c r="N101" s="20">
        <f t="shared" si="33"/>
        <v>46900</v>
      </c>
      <c r="O101" s="20">
        <f t="shared" si="33"/>
        <v>46900</v>
      </c>
      <c r="P101" s="20">
        <f t="shared" si="33"/>
        <v>0</v>
      </c>
      <c r="Q101" s="20">
        <f t="shared" si="33"/>
        <v>0</v>
      </c>
      <c r="R101" s="20">
        <f t="shared" si="33"/>
        <v>46900</v>
      </c>
      <c r="S101" s="20">
        <f t="shared" si="33"/>
        <v>36900</v>
      </c>
      <c r="T101" s="20">
        <f t="shared" si="33"/>
        <v>0</v>
      </c>
      <c r="U101" s="20">
        <f t="shared" si="33"/>
        <v>0</v>
      </c>
      <c r="V101" s="20">
        <f t="shared" si="33"/>
        <v>36900</v>
      </c>
    </row>
    <row r="102" spans="1:22" s="21" customFormat="1" ht="37.5" x14ac:dyDescent="0.25">
      <c r="A102" s="30" t="s">
        <v>30</v>
      </c>
      <c r="B102" s="29" t="s">
        <v>31</v>
      </c>
      <c r="C102" s="19"/>
      <c r="D102" s="19"/>
      <c r="E102" s="19"/>
      <c r="F102" s="19"/>
      <c r="G102" s="20">
        <f>G103</f>
        <v>5654</v>
      </c>
      <c r="H102" s="20">
        <f t="shared" ref="H102:V103" si="34">H103</f>
        <v>0</v>
      </c>
      <c r="I102" s="20">
        <f t="shared" si="34"/>
        <v>0</v>
      </c>
      <c r="J102" s="20">
        <f t="shared" si="34"/>
        <v>5654</v>
      </c>
      <c r="K102" s="20">
        <f t="shared" si="34"/>
        <v>2000</v>
      </c>
      <c r="L102" s="20">
        <f t="shared" si="34"/>
        <v>0</v>
      </c>
      <c r="M102" s="20">
        <f t="shared" si="34"/>
        <v>0</v>
      </c>
      <c r="N102" s="20">
        <f t="shared" si="34"/>
        <v>2000</v>
      </c>
      <c r="O102" s="20">
        <f t="shared" si="34"/>
        <v>2000</v>
      </c>
      <c r="P102" s="20">
        <f t="shared" si="34"/>
        <v>0</v>
      </c>
      <c r="Q102" s="20">
        <f t="shared" si="34"/>
        <v>0</v>
      </c>
      <c r="R102" s="20">
        <f t="shared" si="34"/>
        <v>2000</v>
      </c>
      <c r="S102" s="20">
        <f t="shared" si="34"/>
        <v>2000</v>
      </c>
      <c r="T102" s="20">
        <f t="shared" si="34"/>
        <v>0</v>
      </c>
      <c r="U102" s="20">
        <f t="shared" si="34"/>
        <v>0</v>
      </c>
      <c r="V102" s="20">
        <f t="shared" si="34"/>
        <v>2000</v>
      </c>
    </row>
    <row r="103" spans="1:22" s="21" customFormat="1" ht="18.75" x14ac:dyDescent="0.25">
      <c r="A103" s="30" t="s">
        <v>17</v>
      </c>
      <c r="B103" s="29" t="s">
        <v>32</v>
      </c>
      <c r="C103" s="19"/>
      <c r="D103" s="19"/>
      <c r="E103" s="19"/>
      <c r="F103" s="19"/>
      <c r="G103" s="20">
        <f>G104</f>
        <v>5654</v>
      </c>
      <c r="H103" s="20">
        <f t="shared" si="34"/>
        <v>0</v>
      </c>
      <c r="I103" s="20">
        <f t="shared" si="34"/>
        <v>0</v>
      </c>
      <c r="J103" s="20">
        <f t="shared" si="34"/>
        <v>5654</v>
      </c>
      <c r="K103" s="20">
        <f t="shared" si="34"/>
        <v>2000</v>
      </c>
      <c r="L103" s="20">
        <f t="shared" si="34"/>
        <v>0</v>
      </c>
      <c r="M103" s="20">
        <f t="shared" si="34"/>
        <v>0</v>
      </c>
      <c r="N103" s="20">
        <f t="shared" si="34"/>
        <v>2000</v>
      </c>
      <c r="O103" s="20">
        <f t="shared" si="34"/>
        <v>2000</v>
      </c>
      <c r="P103" s="20">
        <f t="shared" si="34"/>
        <v>0</v>
      </c>
      <c r="Q103" s="20">
        <f t="shared" si="34"/>
        <v>0</v>
      </c>
      <c r="R103" s="20">
        <f t="shared" si="34"/>
        <v>2000</v>
      </c>
      <c r="S103" s="20">
        <f t="shared" si="34"/>
        <v>2000</v>
      </c>
      <c r="T103" s="20">
        <f t="shared" si="34"/>
        <v>0</v>
      </c>
      <c r="U103" s="20">
        <f t="shared" si="34"/>
        <v>0</v>
      </c>
      <c r="V103" s="20">
        <f t="shared" si="34"/>
        <v>2000</v>
      </c>
    </row>
    <row r="104" spans="1:22" s="21" customFormat="1" ht="56.25" x14ac:dyDescent="0.25">
      <c r="A104" s="17"/>
      <c r="B104" s="65" t="s">
        <v>162</v>
      </c>
      <c r="C104" s="19" t="s">
        <v>163</v>
      </c>
      <c r="D104" s="19"/>
      <c r="E104" s="43" t="s">
        <v>35</v>
      </c>
      <c r="F104" s="43" t="s">
        <v>164</v>
      </c>
      <c r="G104" s="52">
        <v>5654</v>
      </c>
      <c r="H104" s="40"/>
      <c r="I104" s="40"/>
      <c r="J104" s="52">
        <v>5654</v>
      </c>
      <c r="K104" s="52">
        <v>2000</v>
      </c>
      <c r="L104" s="40"/>
      <c r="M104" s="40"/>
      <c r="N104" s="52">
        <v>2000</v>
      </c>
      <c r="O104" s="52">
        <v>2000</v>
      </c>
      <c r="P104" s="40"/>
      <c r="Q104" s="40"/>
      <c r="R104" s="52">
        <v>2000</v>
      </c>
      <c r="S104" s="52">
        <v>2000</v>
      </c>
      <c r="T104" s="40"/>
      <c r="U104" s="40"/>
      <c r="V104" s="52">
        <v>2000</v>
      </c>
    </row>
    <row r="105" spans="1:22" s="21" customFormat="1" ht="37.5" x14ac:dyDescent="0.25">
      <c r="A105" s="30" t="s">
        <v>43</v>
      </c>
      <c r="B105" s="29" t="s">
        <v>44</v>
      </c>
      <c r="C105" s="19"/>
      <c r="D105" s="19"/>
      <c r="E105" s="19"/>
      <c r="F105" s="19"/>
      <c r="G105" s="20">
        <f>G106</f>
        <v>133257</v>
      </c>
      <c r="H105" s="20">
        <f t="shared" ref="H105:V105" si="35">H106</f>
        <v>0</v>
      </c>
      <c r="I105" s="20">
        <f t="shared" si="35"/>
        <v>0</v>
      </c>
      <c r="J105" s="20">
        <f t="shared" si="35"/>
        <v>117599</v>
      </c>
      <c r="K105" s="20">
        <f t="shared" si="35"/>
        <v>42000</v>
      </c>
      <c r="L105" s="20">
        <f t="shared" si="35"/>
        <v>0</v>
      </c>
      <c r="M105" s="20">
        <f t="shared" si="35"/>
        <v>0</v>
      </c>
      <c r="N105" s="20">
        <f t="shared" si="35"/>
        <v>42000</v>
      </c>
      <c r="O105" s="20">
        <f t="shared" si="35"/>
        <v>42000</v>
      </c>
      <c r="P105" s="20">
        <f t="shared" si="35"/>
        <v>0</v>
      </c>
      <c r="Q105" s="20">
        <f t="shared" si="35"/>
        <v>0</v>
      </c>
      <c r="R105" s="20">
        <f t="shared" si="35"/>
        <v>42000</v>
      </c>
      <c r="S105" s="20">
        <f t="shared" si="35"/>
        <v>24500</v>
      </c>
      <c r="T105" s="20">
        <f t="shared" si="35"/>
        <v>0</v>
      </c>
      <c r="U105" s="20">
        <f t="shared" si="35"/>
        <v>0</v>
      </c>
      <c r="V105" s="20">
        <f t="shared" si="35"/>
        <v>24500</v>
      </c>
    </row>
    <row r="106" spans="1:22" s="21" customFormat="1" ht="18.75" x14ac:dyDescent="0.25">
      <c r="A106" s="30" t="s">
        <v>17</v>
      </c>
      <c r="B106" s="29" t="s">
        <v>32</v>
      </c>
      <c r="C106" s="19"/>
      <c r="D106" s="19"/>
      <c r="E106" s="19"/>
      <c r="F106" s="19"/>
      <c r="G106" s="20">
        <f>SUM(G107:G114)</f>
        <v>133257</v>
      </c>
      <c r="H106" s="20">
        <f t="shared" ref="H106:V106" si="36">SUM(H107:H114)</f>
        <v>0</v>
      </c>
      <c r="I106" s="20">
        <f t="shared" si="36"/>
        <v>0</v>
      </c>
      <c r="J106" s="20">
        <f t="shared" si="36"/>
        <v>117599</v>
      </c>
      <c r="K106" s="20">
        <f t="shared" si="36"/>
        <v>42000</v>
      </c>
      <c r="L106" s="20">
        <f t="shared" si="36"/>
        <v>0</v>
      </c>
      <c r="M106" s="20">
        <f t="shared" si="36"/>
        <v>0</v>
      </c>
      <c r="N106" s="20">
        <f t="shared" si="36"/>
        <v>42000</v>
      </c>
      <c r="O106" s="20">
        <f t="shared" si="36"/>
        <v>42000</v>
      </c>
      <c r="P106" s="20">
        <f t="shared" si="36"/>
        <v>0</v>
      </c>
      <c r="Q106" s="20">
        <f t="shared" si="36"/>
        <v>0</v>
      </c>
      <c r="R106" s="20">
        <f t="shared" si="36"/>
        <v>42000</v>
      </c>
      <c r="S106" s="20">
        <f t="shared" si="36"/>
        <v>24500</v>
      </c>
      <c r="T106" s="20">
        <f t="shared" si="36"/>
        <v>0</v>
      </c>
      <c r="U106" s="20">
        <f t="shared" si="36"/>
        <v>0</v>
      </c>
      <c r="V106" s="20">
        <f t="shared" si="36"/>
        <v>24500</v>
      </c>
    </row>
    <row r="107" spans="1:22" s="21" customFormat="1" ht="56.25" x14ac:dyDescent="0.25">
      <c r="A107" s="17"/>
      <c r="B107" s="37" t="s">
        <v>165</v>
      </c>
      <c r="C107" s="19" t="s">
        <v>163</v>
      </c>
      <c r="D107" s="19"/>
      <c r="E107" s="43" t="s">
        <v>166</v>
      </c>
      <c r="F107" s="43" t="s">
        <v>167</v>
      </c>
      <c r="G107" s="52">
        <v>11060</v>
      </c>
      <c r="H107" s="40"/>
      <c r="I107" s="40"/>
      <c r="J107" s="52">
        <v>11000</v>
      </c>
      <c r="K107" s="40">
        <v>8000</v>
      </c>
      <c r="L107" s="40"/>
      <c r="M107" s="40"/>
      <c r="N107" s="40">
        <v>8000</v>
      </c>
      <c r="O107" s="40">
        <v>8000</v>
      </c>
      <c r="P107" s="40"/>
      <c r="Q107" s="40"/>
      <c r="R107" s="40">
        <v>8000</v>
      </c>
      <c r="S107" s="52">
        <v>2500</v>
      </c>
      <c r="T107" s="40"/>
      <c r="U107" s="40"/>
      <c r="V107" s="52">
        <v>2500</v>
      </c>
    </row>
    <row r="108" spans="1:22" s="21" customFormat="1" ht="56.25" x14ac:dyDescent="0.25">
      <c r="A108" s="17"/>
      <c r="B108" s="37" t="s">
        <v>168</v>
      </c>
      <c r="C108" s="19" t="s">
        <v>163</v>
      </c>
      <c r="D108" s="19"/>
      <c r="E108" s="43" t="s">
        <v>166</v>
      </c>
      <c r="F108" s="43" t="s">
        <v>169</v>
      </c>
      <c r="G108" s="52">
        <v>29388</v>
      </c>
      <c r="H108" s="40"/>
      <c r="I108" s="40"/>
      <c r="J108" s="52">
        <v>19355</v>
      </c>
      <c r="K108" s="40">
        <v>4500</v>
      </c>
      <c r="L108" s="40"/>
      <c r="M108" s="40"/>
      <c r="N108" s="40">
        <v>4500</v>
      </c>
      <c r="O108" s="40">
        <v>4500</v>
      </c>
      <c r="P108" s="40"/>
      <c r="Q108" s="40"/>
      <c r="R108" s="40">
        <v>4500</v>
      </c>
      <c r="S108" s="52">
        <v>4000</v>
      </c>
      <c r="T108" s="40"/>
      <c r="U108" s="40"/>
      <c r="V108" s="52">
        <v>4000</v>
      </c>
    </row>
    <row r="109" spans="1:22" s="21" customFormat="1" ht="56.25" x14ac:dyDescent="0.25">
      <c r="A109" s="17"/>
      <c r="B109" s="37" t="s">
        <v>170</v>
      </c>
      <c r="C109" s="19" t="s">
        <v>163</v>
      </c>
      <c r="D109" s="19"/>
      <c r="E109" s="43" t="s">
        <v>166</v>
      </c>
      <c r="F109" s="43" t="s">
        <v>171</v>
      </c>
      <c r="G109" s="52">
        <v>21569</v>
      </c>
      <c r="H109" s="40"/>
      <c r="I109" s="40"/>
      <c r="J109" s="52">
        <v>19646</v>
      </c>
      <c r="K109" s="40">
        <v>9000</v>
      </c>
      <c r="L109" s="40"/>
      <c r="M109" s="40"/>
      <c r="N109" s="40">
        <v>9000</v>
      </c>
      <c r="O109" s="40">
        <v>9000</v>
      </c>
      <c r="P109" s="40"/>
      <c r="Q109" s="40"/>
      <c r="R109" s="40">
        <v>9000</v>
      </c>
      <c r="S109" s="52">
        <v>4000</v>
      </c>
      <c r="T109" s="40"/>
      <c r="U109" s="40"/>
      <c r="V109" s="52">
        <v>4000</v>
      </c>
    </row>
    <row r="110" spans="1:22" s="21" customFormat="1" ht="56.25" x14ac:dyDescent="0.25">
      <c r="A110" s="17"/>
      <c r="B110" s="65" t="s">
        <v>172</v>
      </c>
      <c r="C110" s="19" t="s">
        <v>163</v>
      </c>
      <c r="D110" s="19"/>
      <c r="E110" s="43" t="s">
        <v>35</v>
      </c>
      <c r="F110" s="43" t="s">
        <v>173</v>
      </c>
      <c r="G110" s="52">
        <v>19681</v>
      </c>
      <c r="H110" s="40"/>
      <c r="I110" s="40"/>
      <c r="J110" s="52">
        <v>14175</v>
      </c>
      <c r="K110" s="40">
        <v>7000</v>
      </c>
      <c r="L110" s="40"/>
      <c r="M110" s="40"/>
      <c r="N110" s="40">
        <v>7000</v>
      </c>
      <c r="O110" s="40">
        <v>7000</v>
      </c>
      <c r="P110" s="40"/>
      <c r="Q110" s="40"/>
      <c r="R110" s="40">
        <v>7000</v>
      </c>
      <c r="S110" s="52">
        <v>4000</v>
      </c>
      <c r="T110" s="40"/>
      <c r="U110" s="40"/>
      <c r="V110" s="52">
        <v>4000</v>
      </c>
    </row>
    <row r="111" spans="1:22" s="21" customFormat="1" ht="56.25" x14ac:dyDescent="0.25">
      <c r="A111" s="17"/>
      <c r="B111" s="65" t="s">
        <v>174</v>
      </c>
      <c r="C111" s="19" t="s">
        <v>163</v>
      </c>
      <c r="D111" s="19"/>
      <c r="E111" s="43" t="s">
        <v>35</v>
      </c>
      <c r="F111" s="43" t="s">
        <v>175</v>
      </c>
      <c r="G111" s="52">
        <v>13670</v>
      </c>
      <c r="H111" s="40"/>
      <c r="I111" s="40"/>
      <c r="J111" s="52">
        <v>15534</v>
      </c>
      <c r="K111" s="40">
        <v>5500</v>
      </c>
      <c r="L111" s="40"/>
      <c r="M111" s="40"/>
      <c r="N111" s="40">
        <v>5500</v>
      </c>
      <c r="O111" s="40">
        <v>5500</v>
      </c>
      <c r="P111" s="40"/>
      <c r="Q111" s="40"/>
      <c r="R111" s="40">
        <v>5500</v>
      </c>
      <c r="S111" s="52">
        <v>4000</v>
      </c>
      <c r="T111" s="40"/>
      <c r="U111" s="40"/>
      <c r="V111" s="52">
        <v>4000</v>
      </c>
    </row>
    <row r="112" spans="1:22" s="21" customFormat="1" ht="56.25" x14ac:dyDescent="0.25">
      <c r="A112" s="17"/>
      <c r="B112" s="76" t="s">
        <v>176</v>
      </c>
      <c r="C112" s="19" t="s">
        <v>163</v>
      </c>
      <c r="D112" s="19"/>
      <c r="E112" s="19" t="s">
        <v>41</v>
      </c>
      <c r="F112" s="19" t="s">
        <v>177</v>
      </c>
      <c r="G112" s="77">
        <v>9879</v>
      </c>
      <c r="H112" s="40"/>
      <c r="I112" s="40"/>
      <c r="J112" s="77">
        <v>9879</v>
      </c>
      <c r="K112" s="40">
        <v>1500</v>
      </c>
      <c r="L112" s="40"/>
      <c r="M112" s="40"/>
      <c r="N112" s="40">
        <v>1500</v>
      </c>
      <c r="O112" s="40">
        <v>1500</v>
      </c>
      <c r="P112" s="40"/>
      <c r="Q112" s="40"/>
      <c r="R112" s="40">
        <v>1500</v>
      </c>
      <c r="S112" s="52">
        <v>1500</v>
      </c>
      <c r="T112" s="40"/>
      <c r="U112" s="40"/>
      <c r="V112" s="52">
        <v>1500</v>
      </c>
    </row>
    <row r="113" spans="1:22" s="21" customFormat="1" ht="56.25" x14ac:dyDescent="0.25">
      <c r="A113" s="17"/>
      <c r="B113" s="76" t="s">
        <v>178</v>
      </c>
      <c r="C113" s="19" t="s">
        <v>163</v>
      </c>
      <c r="D113" s="19"/>
      <c r="E113" s="19" t="s">
        <v>41</v>
      </c>
      <c r="F113" s="19" t="s">
        <v>179</v>
      </c>
      <c r="G113" s="77">
        <v>8461</v>
      </c>
      <c r="H113" s="40"/>
      <c r="I113" s="40"/>
      <c r="J113" s="77">
        <v>8461</v>
      </c>
      <c r="K113" s="40">
        <v>1500</v>
      </c>
      <c r="L113" s="40"/>
      <c r="M113" s="40"/>
      <c r="N113" s="40">
        <v>1500</v>
      </c>
      <c r="O113" s="40">
        <v>1500</v>
      </c>
      <c r="P113" s="40"/>
      <c r="Q113" s="40"/>
      <c r="R113" s="40">
        <v>1500</v>
      </c>
      <c r="S113" s="52">
        <v>1500</v>
      </c>
      <c r="T113" s="40"/>
      <c r="U113" s="40"/>
      <c r="V113" s="52">
        <v>1500</v>
      </c>
    </row>
    <row r="114" spans="1:22" s="21" customFormat="1" ht="56.25" x14ac:dyDescent="0.25">
      <c r="A114" s="17"/>
      <c r="B114" s="54" t="s">
        <v>180</v>
      </c>
      <c r="C114" s="19" t="s">
        <v>163</v>
      </c>
      <c r="D114" s="19"/>
      <c r="E114" s="19" t="s">
        <v>41</v>
      </c>
      <c r="F114" s="19" t="s">
        <v>181</v>
      </c>
      <c r="G114" s="77">
        <v>19549</v>
      </c>
      <c r="H114" s="40"/>
      <c r="I114" s="40"/>
      <c r="J114" s="77">
        <v>19549</v>
      </c>
      <c r="K114" s="40">
        <v>5000</v>
      </c>
      <c r="L114" s="40"/>
      <c r="M114" s="40"/>
      <c r="N114" s="40">
        <v>5000</v>
      </c>
      <c r="O114" s="40">
        <v>5000</v>
      </c>
      <c r="P114" s="40"/>
      <c r="Q114" s="40"/>
      <c r="R114" s="40">
        <v>5000</v>
      </c>
      <c r="S114" s="52">
        <f>1500+1500</f>
        <v>3000</v>
      </c>
      <c r="T114" s="40"/>
      <c r="U114" s="40"/>
      <c r="V114" s="52">
        <f>1500+1500</f>
        <v>3000</v>
      </c>
    </row>
    <row r="115" spans="1:22" s="21" customFormat="1" ht="37.5" x14ac:dyDescent="0.25">
      <c r="A115" s="30" t="s">
        <v>111</v>
      </c>
      <c r="B115" s="29" t="s">
        <v>112</v>
      </c>
      <c r="C115" s="19"/>
      <c r="D115" s="19"/>
      <c r="E115" s="19"/>
      <c r="F115" s="19"/>
      <c r="G115" s="20">
        <f>G116</f>
        <v>144922</v>
      </c>
      <c r="H115" s="20">
        <f t="shared" ref="H115:V115" si="37">H116</f>
        <v>0</v>
      </c>
      <c r="I115" s="20">
        <f t="shared" si="37"/>
        <v>0</v>
      </c>
      <c r="J115" s="20">
        <f t="shared" si="37"/>
        <v>144922</v>
      </c>
      <c r="K115" s="20">
        <f t="shared" si="37"/>
        <v>2900</v>
      </c>
      <c r="L115" s="20">
        <f t="shared" si="37"/>
        <v>0</v>
      </c>
      <c r="M115" s="20">
        <f t="shared" si="37"/>
        <v>0</v>
      </c>
      <c r="N115" s="20">
        <f t="shared" si="37"/>
        <v>2900</v>
      </c>
      <c r="O115" s="20">
        <f t="shared" si="37"/>
        <v>2900</v>
      </c>
      <c r="P115" s="20">
        <f t="shared" si="37"/>
        <v>0</v>
      </c>
      <c r="Q115" s="20">
        <f t="shared" si="37"/>
        <v>0</v>
      </c>
      <c r="R115" s="20">
        <f t="shared" si="37"/>
        <v>2900</v>
      </c>
      <c r="S115" s="20">
        <f t="shared" si="37"/>
        <v>10400</v>
      </c>
      <c r="T115" s="20">
        <f t="shared" si="37"/>
        <v>0</v>
      </c>
      <c r="U115" s="20">
        <f t="shared" si="37"/>
        <v>0</v>
      </c>
      <c r="V115" s="20">
        <f t="shared" si="37"/>
        <v>10400</v>
      </c>
    </row>
    <row r="116" spans="1:22" s="21" customFormat="1" ht="18.75" x14ac:dyDescent="0.25">
      <c r="A116" s="30" t="s">
        <v>17</v>
      </c>
      <c r="B116" s="29" t="s">
        <v>32</v>
      </c>
      <c r="C116" s="19"/>
      <c r="D116" s="19"/>
      <c r="E116" s="19"/>
      <c r="F116" s="19"/>
      <c r="G116" s="20">
        <f>SUM(G117:G122)</f>
        <v>144922</v>
      </c>
      <c r="H116" s="20">
        <f t="shared" ref="H116:V116" si="38">SUM(H117:H122)</f>
        <v>0</v>
      </c>
      <c r="I116" s="20">
        <f t="shared" si="38"/>
        <v>0</v>
      </c>
      <c r="J116" s="20">
        <f t="shared" si="38"/>
        <v>144922</v>
      </c>
      <c r="K116" s="20">
        <f t="shared" si="38"/>
        <v>2900</v>
      </c>
      <c r="L116" s="20">
        <f t="shared" si="38"/>
        <v>0</v>
      </c>
      <c r="M116" s="20">
        <f t="shared" si="38"/>
        <v>0</v>
      </c>
      <c r="N116" s="20">
        <f t="shared" si="38"/>
        <v>2900</v>
      </c>
      <c r="O116" s="20">
        <f t="shared" si="38"/>
        <v>2900</v>
      </c>
      <c r="P116" s="20">
        <f t="shared" si="38"/>
        <v>0</v>
      </c>
      <c r="Q116" s="20">
        <f t="shared" si="38"/>
        <v>0</v>
      </c>
      <c r="R116" s="20">
        <f t="shared" si="38"/>
        <v>2900</v>
      </c>
      <c r="S116" s="20">
        <f t="shared" si="38"/>
        <v>10400</v>
      </c>
      <c r="T116" s="20">
        <f t="shared" si="38"/>
        <v>0</v>
      </c>
      <c r="U116" s="20">
        <f t="shared" si="38"/>
        <v>0</v>
      </c>
      <c r="V116" s="20">
        <f t="shared" si="38"/>
        <v>10400</v>
      </c>
    </row>
    <row r="117" spans="1:22" s="21" customFormat="1" ht="56.25" x14ac:dyDescent="0.25">
      <c r="A117" s="17"/>
      <c r="B117" s="76" t="s">
        <v>182</v>
      </c>
      <c r="C117" s="19" t="s">
        <v>163</v>
      </c>
      <c r="D117" s="19"/>
      <c r="E117" s="19" t="s">
        <v>41</v>
      </c>
      <c r="F117" s="19" t="s">
        <v>183</v>
      </c>
      <c r="G117" s="77">
        <v>21282</v>
      </c>
      <c r="H117" s="40"/>
      <c r="I117" s="40"/>
      <c r="J117" s="77">
        <v>21282</v>
      </c>
      <c r="K117" s="40">
        <v>500</v>
      </c>
      <c r="L117" s="40"/>
      <c r="M117" s="40"/>
      <c r="N117" s="40">
        <v>500</v>
      </c>
      <c r="O117" s="40">
        <v>500</v>
      </c>
      <c r="P117" s="40"/>
      <c r="Q117" s="40"/>
      <c r="R117" s="40">
        <v>500</v>
      </c>
      <c r="S117" s="52">
        <v>1500</v>
      </c>
      <c r="T117" s="40"/>
      <c r="U117" s="40"/>
      <c r="V117" s="52">
        <v>1500</v>
      </c>
    </row>
    <row r="118" spans="1:22" s="21" customFormat="1" ht="56.25" x14ac:dyDescent="0.25">
      <c r="A118" s="17"/>
      <c r="B118" s="76" t="s">
        <v>184</v>
      </c>
      <c r="C118" s="19" t="s">
        <v>163</v>
      </c>
      <c r="D118" s="19"/>
      <c r="E118" s="19" t="s">
        <v>41</v>
      </c>
      <c r="F118" s="78" t="s">
        <v>185</v>
      </c>
      <c r="G118" s="77">
        <v>31045</v>
      </c>
      <c r="H118" s="40"/>
      <c r="I118" s="40"/>
      <c r="J118" s="77">
        <v>31045</v>
      </c>
      <c r="K118" s="40">
        <v>500</v>
      </c>
      <c r="L118" s="40"/>
      <c r="M118" s="40"/>
      <c r="N118" s="40">
        <v>500</v>
      </c>
      <c r="O118" s="40">
        <v>500</v>
      </c>
      <c r="P118" s="40"/>
      <c r="Q118" s="40"/>
      <c r="R118" s="40">
        <v>500</v>
      </c>
      <c r="S118" s="52">
        <f>1500+1600</f>
        <v>3100</v>
      </c>
      <c r="T118" s="40"/>
      <c r="U118" s="40"/>
      <c r="V118" s="52">
        <f>1500+1600</f>
        <v>3100</v>
      </c>
    </row>
    <row r="119" spans="1:22" s="21" customFormat="1" ht="56.25" x14ac:dyDescent="0.25">
      <c r="A119" s="17"/>
      <c r="B119" s="76" t="s">
        <v>186</v>
      </c>
      <c r="C119" s="19" t="s">
        <v>163</v>
      </c>
      <c r="D119" s="19"/>
      <c r="E119" s="19" t="s">
        <v>41</v>
      </c>
      <c r="F119" s="78" t="s">
        <v>187</v>
      </c>
      <c r="G119" s="77">
        <v>23538</v>
      </c>
      <c r="H119" s="40"/>
      <c r="I119" s="40"/>
      <c r="J119" s="77">
        <v>23538</v>
      </c>
      <c r="K119" s="40">
        <v>200</v>
      </c>
      <c r="L119" s="40"/>
      <c r="M119" s="40"/>
      <c r="N119" s="40">
        <v>200</v>
      </c>
      <c r="O119" s="40">
        <v>200</v>
      </c>
      <c r="P119" s="40"/>
      <c r="Q119" s="40"/>
      <c r="R119" s="40">
        <v>200</v>
      </c>
      <c r="S119" s="52">
        <v>1500</v>
      </c>
      <c r="T119" s="40"/>
      <c r="U119" s="40"/>
      <c r="V119" s="52">
        <v>1500</v>
      </c>
    </row>
    <row r="120" spans="1:22" s="21" customFormat="1" ht="56.25" x14ac:dyDescent="0.25">
      <c r="A120" s="17"/>
      <c r="B120" s="54" t="s">
        <v>188</v>
      </c>
      <c r="C120" s="19" t="s">
        <v>163</v>
      </c>
      <c r="D120" s="19"/>
      <c r="E120" s="19" t="s">
        <v>41</v>
      </c>
      <c r="F120" s="19" t="s">
        <v>189</v>
      </c>
      <c r="G120" s="77">
        <v>26676</v>
      </c>
      <c r="H120" s="40"/>
      <c r="I120" s="40"/>
      <c r="J120" s="77">
        <v>26676</v>
      </c>
      <c r="K120" s="40">
        <v>600</v>
      </c>
      <c r="L120" s="40"/>
      <c r="M120" s="40"/>
      <c r="N120" s="40">
        <v>600</v>
      </c>
      <c r="O120" s="40">
        <v>600</v>
      </c>
      <c r="P120" s="40"/>
      <c r="Q120" s="40"/>
      <c r="R120" s="40">
        <v>600</v>
      </c>
      <c r="S120" s="52">
        <v>1500</v>
      </c>
      <c r="T120" s="40"/>
      <c r="U120" s="40"/>
      <c r="V120" s="52">
        <v>1500</v>
      </c>
    </row>
    <row r="121" spans="1:22" s="21" customFormat="1" ht="56.25" x14ac:dyDescent="0.25">
      <c r="A121" s="17"/>
      <c r="B121" s="54" t="s">
        <v>190</v>
      </c>
      <c r="C121" s="19" t="s">
        <v>163</v>
      </c>
      <c r="D121" s="19"/>
      <c r="E121" s="19" t="s">
        <v>41</v>
      </c>
      <c r="F121" s="19" t="s">
        <v>191</v>
      </c>
      <c r="G121" s="77">
        <v>20841</v>
      </c>
      <c r="H121" s="40"/>
      <c r="I121" s="40"/>
      <c r="J121" s="77">
        <v>20841</v>
      </c>
      <c r="K121" s="40">
        <v>300</v>
      </c>
      <c r="L121" s="40"/>
      <c r="M121" s="40"/>
      <c r="N121" s="40">
        <v>300</v>
      </c>
      <c r="O121" s="40">
        <v>300</v>
      </c>
      <c r="P121" s="40"/>
      <c r="Q121" s="40"/>
      <c r="R121" s="40">
        <v>300</v>
      </c>
      <c r="S121" s="52">
        <v>1400</v>
      </c>
      <c r="T121" s="40"/>
      <c r="U121" s="40"/>
      <c r="V121" s="52">
        <v>1400</v>
      </c>
    </row>
    <row r="122" spans="1:22" s="21" customFormat="1" ht="56.25" x14ac:dyDescent="0.25">
      <c r="A122" s="17"/>
      <c r="B122" s="54" t="s">
        <v>192</v>
      </c>
      <c r="C122" s="19" t="s">
        <v>163</v>
      </c>
      <c r="D122" s="19"/>
      <c r="E122" s="19" t="s">
        <v>41</v>
      </c>
      <c r="F122" s="19" t="s">
        <v>193</v>
      </c>
      <c r="G122" s="77">
        <v>21540</v>
      </c>
      <c r="H122" s="40"/>
      <c r="I122" s="40"/>
      <c r="J122" s="77">
        <v>21540</v>
      </c>
      <c r="K122" s="40">
        <v>800</v>
      </c>
      <c r="L122" s="40"/>
      <c r="M122" s="40"/>
      <c r="N122" s="40">
        <v>800</v>
      </c>
      <c r="O122" s="40">
        <v>800</v>
      </c>
      <c r="P122" s="40"/>
      <c r="Q122" s="40"/>
      <c r="R122" s="40">
        <v>800</v>
      </c>
      <c r="S122" s="52">
        <v>1400</v>
      </c>
      <c r="T122" s="40"/>
      <c r="U122" s="40"/>
      <c r="V122" s="52">
        <v>1400</v>
      </c>
    </row>
    <row r="123" spans="1:22" s="21" customFormat="1" ht="18.75" x14ac:dyDescent="0.25">
      <c r="A123" s="17"/>
      <c r="B123" s="69"/>
      <c r="C123" s="19"/>
      <c r="D123" s="19"/>
      <c r="E123" s="19"/>
      <c r="F123" s="19"/>
      <c r="G123" s="40"/>
      <c r="H123" s="40"/>
      <c r="I123" s="40"/>
      <c r="J123" s="40"/>
      <c r="K123" s="40"/>
      <c r="L123" s="40"/>
      <c r="M123" s="40"/>
      <c r="N123" s="40"/>
      <c r="O123" s="40"/>
      <c r="P123" s="40"/>
      <c r="Q123" s="40"/>
      <c r="R123" s="40"/>
      <c r="S123" s="40"/>
      <c r="T123" s="40"/>
      <c r="U123" s="40"/>
      <c r="V123" s="40"/>
    </row>
    <row r="124" spans="1:22" s="21" customFormat="1" ht="18.75" x14ac:dyDescent="0.25">
      <c r="A124" s="17" t="s">
        <v>194</v>
      </c>
      <c r="B124" s="62" t="s">
        <v>195</v>
      </c>
      <c r="C124" s="19"/>
      <c r="D124" s="19"/>
      <c r="E124" s="19"/>
      <c r="F124" s="19"/>
      <c r="G124" s="20">
        <f>G125</f>
        <v>338982.99300000002</v>
      </c>
      <c r="H124" s="20">
        <f t="shared" ref="H124:V124" si="39">H125</f>
        <v>0</v>
      </c>
      <c r="I124" s="20">
        <f t="shared" si="39"/>
        <v>0</v>
      </c>
      <c r="J124" s="20">
        <f t="shared" si="39"/>
        <v>332947.99300000002</v>
      </c>
      <c r="K124" s="20">
        <f t="shared" si="39"/>
        <v>67151</v>
      </c>
      <c r="L124" s="20">
        <f t="shared" si="39"/>
        <v>0</v>
      </c>
      <c r="M124" s="20">
        <f t="shared" si="39"/>
        <v>0</v>
      </c>
      <c r="N124" s="20">
        <f t="shared" si="39"/>
        <v>67151</v>
      </c>
      <c r="O124" s="20">
        <f t="shared" si="39"/>
        <v>67151</v>
      </c>
      <c r="P124" s="20">
        <f t="shared" si="39"/>
        <v>0</v>
      </c>
      <c r="Q124" s="20">
        <f t="shared" si="39"/>
        <v>0</v>
      </c>
      <c r="R124" s="20">
        <f t="shared" si="39"/>
        <v>67151</v>
      </c>
      <c r="S124" s="20">
        <f t="shared" si="39"/>
        <v>38900</v>
      </c>
      <c r="T124" s="20">
        <f t="shared" si="39"/>
        <v>0</v>
      </c>
      <c r="U124" s="20">
        <f t="shared" si="39"/>
        <v>0</v>
      </c>
      <c r="V124" s="20">
        <f t="shared" si="39"/>
        <v>38900</v>
      </c>
    </row>
    <row r="125" spans="1:22" s="21" customFormat="1" ht="18.75" x14ac:dyDescent="0.25">
      <c r="A125" s="45">
        <v>1</v>
      </c>
      <c r="B125" s="63" t="s">
        <v>88</v>
      </c>
      <c r="C125" s="19"/>
      <c r="D125" s="19"/>
      <c r="E125" s="19"/>
      <c r="F125" s="19"/>
      <c r="G125" s="20">
        <f>G126+G129+G136</f>
        <v>338982.99300000002</v>
      </c>
      <c r="H125" s="20">
        <f t="shared" ref="H125:V125" si="40">H126+H129+H136</f>
        <v>0</v>
      </c>
      <c r="I125" s="20">
        <f t="shared" si="40"/>
        <v>0</v>
      </c>
      <c r="J125" s="20">
        <f t="shared" si="40"/>
        <v>332947.99300000002</v>
      </c>
      <c r="K125" s="20">
        <f t="shared" si="40"/>
        <v>67151</v>
      </c>
      <c r="L125" s="20">
        <f t="shared" si="40"/>
        <v>0</v>
      </c>
      <c r="M125" s="20">
        <f t="shared" si="40"/>
        <v>0</v>
      </c>
      <c r="N125" s="20">
        <f t="shared" si="40"/>
        <v>67151</v>
      </c>
      <c r="O125" s="20">
        <f t="shared" si="40"/>
        <v>67151</v>
      </c>
      <c r="P125" s="20">
        <f t="shared" si="40"/>
        <v>0</v>
      </c>
      <c r="Q125" s="20">
        <f t="shared" si="40"/>
        <v>0</v>
      </c>
      <c r="R125" s="20">
        <f t="shared" si="40"/>
        <v>67151</v>
      </c>
      <c r="S125" s="20">
        <f t="shared" si="40"/>
        <v>38900</v>
      </c>
      <c r="T125" s="20">
        <f t="shared" si="40"/>
        <v>0</v>
      </c>
      <c r="U125" s="20">
        <f t="shared" si="40"/>
        <v>0</v>
      </c>
      <c r="V125" s="20">
        <f t="shared" si="40"/>
        <v>38900</v>
      </c>
    </row>
    <row r="126" spans="1:22" s="21" customFormat="1" ht="37.5" x14ac:dyDescent="0.25">
      <c r="A126" s="30" t="s">
        <v>30</v>
      </c>
      <c r="B126" s="29" t="s">
        <v>31</v>
      </c>
      <c r="C126" s="19"/>
      <c r="D126" s="19"/>
      <c r="E126" s="19"/>
      <c r="F126" s="19"/>
      <c r="G126" s="20">
        <f>G127</f>
        <v>14624</v>
      </c>
      <c r="H126" s="20">
        <f t="shared" ref="H126:V127" si="41">H127</f>
        <v>0</v>
      </c>
      <c r="I126" s="20">
        <f t="shared" si="41"/>
        <v>0</v>
      </c>
      <c r="J126" s="20">
        <f t="shared" si="41"/>
        <v>14624</v>
      </c>
      <c r="K126" s="20">
        <f t="shared" si="41"/>
        <v>9000</v>
      </c>
      <c r="L126" s="20">
        <f t="shared" si="41"/>
        <v>0</v>
      </c>
      <c r="M126" s="20">
        <f t="shared" si="41"/>
        <v>0</v>
      </c>
      <c r="N126" s="20">
        <f t="shared" si="41"/>
        <v>9000</v>
      </c>
      <c r="O126" s="20">
        <f t="shared" si="41"/>
        <v>9000</v>
      </c>
      <c r="P126" s="20">
        <f t="shared" si="41"/>
        <v>0</v>
      </c>
      <c r="Q126" s="20">
        <f t="shared" si="41"/>
        <v>0</v>
      </c>
      <c r="R126" s="20">
        <f t="shared" si="41"/>
        <v>9000</v>
      </c>
      <c r="S126" s="20">
        <f t="shared" si="41"/>
        <v>3000</v>
      </c>
      <c r="T126" s="20">
        <f t="shared" si="41"/>
        <v>0</v>
      </c>
      <c r="U126" s="20">
        <f t="shared" si="41"/>
        <v>0</v>
      </c>
      <c r="V126" s="20">
        <f t="shared" si="41"/>
        <v>3000</v>
      </c>
    </row>
    <row r="127" spans="1:22" s="21" customFormat="1" ht="18.75" x14ac:dyDescent="0.25">
      <c r="A127" s="30" t="s">
        <v>17</v>
      </c>
      <c r="B127" s="29" t="s">
        <v>32</v>
      </c>
      <c r="C127" s="19"/>
      <c r="D127" s="19"/>
      <c r="E127" s="19"/>
      <c r="F127" s="19"/>
      <c r="G127" s="20">
        <f>G128</f>
        <v>14624</v>
      </c>
      <c r="H127" s="20">
        <f t="shared" si="41"/>
        <v>0</v>
      </c>
      <c r="I127" s="20">
        <f t="shared" si="41"/>
        <v>0</v>
      </c>
      <c r="J127" s="20">
        <f t="shared" si="41"/>
        <v>14624</v>
      </c>
      <c r="K127" s="20">
        <f t="shared" si="41"/>
        <v>9000</v>
      </c>
      <c r="L127" s="20">
        <f t="shared" si="41"/>
        <v>0</v>
      </c>
      <c r="M127" s="20">
        <f t="shared" si="41"/>
        <v>0</v>
      </c>
      <c r="N127" s="20">
        <f t="shared" si="41"/>
        <v>9000</v>
      </c>
      <c r="O127" s="20">
        <f t="shared" si="41"/>
        <v>9000</v>
      </c>
      <c r="P127" s="20">
        <f t="shared" si="41"/>
        <v>0</v>
      </c>
      <c r="Q127" s="20">
        <f t="shared" si="41"/>
        <v>0</v>
      </c>
      <c r="R127" s="20">
        <f t="shared" si="41"/>
        <v>9000</v>
      </c>
      <c r="S127" s="20">
        <f t="shared" si="41"/>
        <v>3000</v>
      </c>
      <c r="T127" s="20">
        <f t="shared" si="41"/>
        <v>0</v>
      </c>
      <c r="U127" s="20">
        <f t="shared" si="41"/>
        <v>0</v>
      </c>
      <c r="V127" s="20">
        <f t="shared" si="41"/>
        <v>3000</v>
      </c>
    </row>
    <row r="128" spans="1:22" s="21" customFormat="1" ht="93.75" x14ac:dyDescent="0.25">
      <c r="A128" s="17"/>
      <c r="B128" s="65" t="s">
        <v>196</v>
      </c>
      <c r="C128" s="19" t="s">
        <v>197</v>
      </c>
      <c r="D128" s="19"/>
      <c r="E128" s="43" t="s">
        <v>96</v>
      </c>
      <c r="F128" s="43" t="s">
        <v>198</v>
      </c>
      <c r="G128" s="39">
        <v>14624</v>
      </c>
      <c r="H128" s="40"/>
      <c r="I128" s="40"/>
      <c r="J128" s="39">
        <v>14624</v>
      </c>
      <c r="K128" s="39">
        <v>9000</v>
      </c>
      <c r="L128" s="40"/>
      <c r="M128" s="40"/>
      <c r="N128" s="39">
        <v>9000</v>
      </c>
      <c r="O128" s="39">
        <v>9000</v>
      </c>
      <c r="P128" s="40"/>
      <c r="Q128" s="40"/>
      <c r="R128" s="39">
        <v>9000</v>
      </c>
      <c r="S128" s="39">
        <v>3000</v>
      </c>
      <c r="T128" s="40"/>
      <c r="U128" s="40"/>
      <c r="V128" s="39">
        <v>3000</v>
      </c>
    </row>
    <row r="129" spans="1:22" s="21" customFormat="1" ht="37.5" x14ac:dyDescent="0.25">
      <c r="A129" s="30" t="s">
        <v>43</v>
      </c>
      <c r="B129" s="29" t="s">
        <v>44</v>
      </c>
      <c r="C129" s="19"/>
      <c r="D129" s="19"/>
      <c r="E129" s="43"/>
      <c r="F129" s="43"/>
      <c r="G129" s="44">
        <f>G130</f>
        <v>124721</v>
      </c>
      <c r="H129" s="44">
        <f t="shared" ref="H129:V129" si="42">H130</f>
        <v>0</v>
      </c>
      <c r="I129" s="44">
        <f t="shared" si="42"/>
        <v>0</v>
      </c>
      <c r="J129" s="44">
        <f t="shared" si="42"/>
        <v>118686</v>
      </c>
      <c r="K129" s="44">
        <f t="shared" si="42"/>
        <v>58151</v>
      </c>
      <c r="L129" s="44">
        <f t="shared" si="42"/>
        <v>0</v>
      </c>
      <c r="M129" s="44">
        <f t="shared" si="42"/>
        <v>0</v>
      </c>
      <c r="N129" s="44">
        <f t="shared" si="42"/>
        <v>58151</v>
      </c>
      <c r="O129" s="44">
        <f t="shared" si="42"/>
        <v>58151</v>
      </c>
      <c r="P129" s="44">
        <f t="shared" si="42"/>
        <v>0</v>
      </c>
      <c r="Q129" s="44">
        <f t="shared" si="42"/>
        <v>0</v>
      </c>
      <c r="R129" s="44">
        <f t="shared" si="42"/>
        <v>58151</v>
      </c>
      <c r="S129" s="44">
        <f t="shared" si="42"/>
        <v>19500</v>
      </c>
      <c r="T129" s="44">
        <f t="shared" si="42"/>
        <v>0</v>
      </c>
      <c r="U129" s="44">
        <f t="shared" si="42"/>
        <v>0</v>
      </c>
      <c r="V129" s="44">
        <f t="shared" si="42"/>
        <v>19500</v>
      </c>
    </row>
    <row r="130" spans="1:22" s="21" customFormat="1" ht="18.75" x14ac:dyDescent="0.25">
      <c r="A130" s="30" t="s">
        <v>17</v>
      </c>
      <c r="B130" s="29" t="s">
        <v>32</v>
      </c>
      <c r="C130" s="19"/>
      <c r="D130" s="19"/>
      <c r="E130" s="43"/>
      <c r="F130" s="43"/>
      <c r="G130" s="44">
        <f>SUM(G131:G135)</f>
        <v>124721</v>
      </c>
      <c r="H130" s="44">
        <f t="shared" ref="H130:V130" si="43">SUM(H131:H135)</f>
        <v>0</v>
      </c>
      <c r="I130" s="44">
        <f t="shared" si="43"/>
        <v>0</v>
      </c>
      <c r="J130" s="44">
        <f t="shared" si="43"/>
        <v>118686</v>
      </c>
      <c r="K130" s="44">
        <f t="shared" si="43"/>
        <v>58151</v>
      </c>
      <c r="L130" s="44">
        <f t="shared" si="43"/>
        <v>0</v>
      </c>
      <c r="M130" s="44">
        <f t="shared" si="43"/>
        <v>0</v>
      </c>
      <c r="N130" s="44">
        <f t="shared" si="43"/>
        <v>58151</v>
      </c>
      <c r="O130" s="44">
        <f t="shared" si="43"/>
        <v>58151</v>
      </c>
      <c r="P130" s="44">
        <f t="shared" si="43"/>
        <v>0</v>
      </c>
      <c r="Q130" s="44">
        <f t="shared" si="43"/>
        <v>0</v>
      </c>
      <c r="R130" s="44">
        <f t="shared" si="43"/>
        <v>58151</v>
      </c>
      <c r="S130" s="44">
        <f t="shared" si="43"/>
        <v>19500</v>
      </c>
      <c r="T130" s="44">
        <f t="shared" si="43"/>
        <v>0</v>
      </c>
      <c r="U130" s="44">
        <f t="shared" si="43"/>
        <v>0</v>
      </c>
      <c r="V130" s="44">
        <f t="shared" si="43"/>
        <v>19500</v>
      </c>
    </row>
    <row r="131" spans="1:22" s="21" customFormat="1" ht="56.25" x14ac:dyDescent="0.25">
      <c r="A131" s="17"/>
      <c r="B131" s="65" t="s">
        <v>199</v>
      </c>
      <c r="C131" s="19" t="s">
        <v>197</v>
      </c>
      <c r="D131" s="19"/>
      <c r="E131" s="43" t="s">
        <v>96</v>
      </c>
      <c r="F131" s="43" t="s">
        <v>200</v>
      </c>
      <c r="G131" s="39">
        <v>33427</v>
      </c>
      <c r="H131" s="40"/>
      <c r="I131" s="40"/>
      <c r="J131" s="39">
        <v>33427</v>
      </c>
      <c r="K131" s="39">
        <v>15000</v>
      </c>
      <c r="L131" s="40"/>
      <c r="M131" s="40"/>
      <c r="N131" s="39">
        <v>15000</v>
      </c>
      <c r="O131" s="39">
        <v>15000</v>
      </c>
      <c r="P131" s="40"/>
      <c r="Q131" s="40"/>
      <c r="R131" s="39">
        <v>15000</v>
      </c>
      <c r="S131" s="52">
        <v>4000</v>
      </c>
      <c r="T131" s="40"/>
      <c r="U131" s="40"/>
      <c r="V131" s="52">
        <v>4000</v>
      </c>
    </row>
    <row r="132" spans="1:22" s="21" customFormat="1" ht="56.25" x14ac:dyDescent="0.25">
      <c r="A132" s="17"/>
      <c r="B132" s="65" t="s">
        <v>201</v>
      </c>
      <c r="C132" s="19" t="s">
        <v>197</v>
      </c>
      <c r="D132" s="19"/>
      <c r="E132" s="43" t="s">
        <v>96</v>
      </c>
      <c r="F132" s="43" t="s">
        <v>202</v>
      </c>
      <c r="G132" s="39">
        <v>21912</v>
      </c>
      <c r="H132" s="40"/>
      <c r="I132" s="40"/>
      <c r="J132" s="39">
        <v>21119</v>
      </c>
      <c r="K132" s="39">
        <v>15500</v>
      </c>
      <c r="L132" s="40"/>
      <c r="M132" s="40"/>
      <c r="N132" s="39">
        <v>15500</v>
      </c>
      <c r="O132" s="39">
        <v>15500</v>
      </c>
      <c r="P132" s="40"/>
      <c r="Q132" s="40"/>
      <c r="R132" s="39">
        <v>15500</v>
      </c>
      <c r="S132" s="52">
        <v>4500</v>
      </c>
      <c r="T132" s="40"/>
      <c r="U132" s="40"/>
      <c r="V132" s="52">
        <v>4500</v>
      </c>
    </row>
    <row r="133" spans="1:22" s="21" customFormat="1" ht="56.25" x14ac:dyDescent="0.25">
      <c r="A133" s="17"/>
      <c r="B133" s="65" t="s">
        <v>203</v>
      </c>
      <c r="C133" s="19" t="s">
        <v>197</v>
      </c>
      <c r="D133" s="19"/>
      <c r="E133" s="43" t="s">
        <v>96</v>
      </c>
      <c r="F133" s="43" t="s">
        <v>204</v>
      </c>
      <c r="G133" s="39">
        <v>27881</v>
      </c>
      <c r="H133" s="40"/>
      <c r="I133" s="40"/>
      <c r="J133" s="39">
        <v>22639</v>
      </c>
      <c r="K133" s="39">
        <v>10451</v>
      </c>
      <c r="L133" s="40"/>
      <c r="M133" s="40"/>
      <c r="N133" s="39">
        <v>10451</v>
      </c>
      <c r="O133" s="39">
        <v>10451</v>
      </c>
      <c r="P133" s="40"/>
      <c r="Q133" s="40"/>
      <c r="R133" s="39">
        <v>10451</v>
      </c>
      <c r="S133" s="52">
        <v>5000</v>
      </c>
      <c r="T133" s="40"/>
      <c r="U133" s="40"/>
      <c r="V133" s="52">
        <v>5000</v>
      </c>
    </row>
    <row r="134" spans="1:22" s="21" customFormat="1" ht="112.5" x14ac:dyDescent="0.25">
      <c r="A134" s="17"/>
      <c r="B134" s="65" t="s">
        <v>205</v>
      </c>
      <c r="C134" s="19" t="s">
        <v>197</v>
      </c>
      <c r="D134" s="19"/>
      <c r="E134" s="43" t="s">
        <v>96</v>
      </c>
      <c r="F134" s="43" t="s">
        <v>206</v>
      </c>
      <c r="G134" s="39">
        <v>24985</v>
      </c>
      <c r="H134" s="40"/>
      <c r="I134" s="40"/>
      <c r="J134" s="39">
        <v>24985</v>
      </c>
      <c r="K134" s="39">
        <v>11000</v>
      </c>
      <c r="L134" s="40"/>
      <c r="M134" s="40"/>
      <c r="N134" s="39">
        <v>11000</v>
      </c>
      <c r="O134" s="39">
        <v>11000</v>
      </c>
      <c r="P134" s="40"/>
      <c r="Q134" s="40"/>
      <c r="R134" s="39">
        <v>11000</v>
      </c>
      <c r="S134" s="52">
        <v>4000</v>
      </c>
      <c r="T134" s="40"/>
      <c r="U134" s="40"/>
      <c r="V134" s="52">
        <v>4000</v>
      </c>
    </row>
    <row r="135" spans="1:22" s="21" customFormat="1" ht="112.5" x14ac:dyDescent="0.25">
      <c r="A135" s="17"/>
      <c r="B135" s="65" t="s">
        <v>207</v>
      </c>
      <c r="C135" s="19" t="s">
        <v>197</v>
      </c>
      <c r="D135" s="19"/>
      <c r="E135" s="43" t="s">
        <v>35</v>
      </c>
      <c r="F135" s="43" t="s">
        <v>208</v>
      </c>
      <c r="G135" s="39">
        <v>16516</v>
      </c>
      <c r="H135" s="40"/>
      <c r="I135" s="40"/>
      <c r="J135" s="39">
        <v>16516</v>
      </c>
      <c r="K135" s="39">
        <v>6200</v>
      </c>
      <c r="L135" s="40"/>
      <c r="M135" s="40"/>
      <c r="N135" s="39">
        <v>6200</v>
      </c>
      <c r="O135" s="39">
        <v>6200</v>
      </c>
      <c r="P135" s="40"/>
      <c r="Q135" s="40"/>
      <c r="R135" s="39">
        <v>6200</v>
      </c>
      <c r="S135" s="52">
        <v>2000</v>
      </c>
      <c r="T135" s="40"/>
      <c r="U135" s="40"/>
      <c r="V135" s="52">
        <v>2000</v>
      </c>
    </row>
    <row r="136" spans="1:22" s="21" customFormat="1" ht="37.5" x14ac:dyDescent="0.25">
      <c r="A136" s="30" t="s">
        <v>111</v>
      </c>
      <c r="B136" s="29" t="s">
        <v>112</v>
      </c>
      <c r="C136" s="19"/>
      <c r="D136" s="19"/>
      <c r="E136" s="43"/>
      <c r="F136" s="43"/>
      <c r="G136" s="44">
        <f>G137</f>
        <v>199637.99299999999</v>
      </c>
      <c r="H136" s="44">
        <f t="shared" ref="H136:V136" si="44">H137</f>
        <v>0</v>
      </c>
      <c r="I136" s="44">
        <f t="shared" si="44"/>
        <v>0</v>
      </c>
      <c r="J136" s="44">
        <f t="shared" si="44"/>
        <v>199637.99299999999</v>
      </c>
      <c r="K136" s="44">
        <f t="shared" si="44"/>
        <v>0</v>
      </c>
      <c r="L136" s="44">
        <f t="shared" si="44"/>
        <v>0</v>
      </c>
      <c r="M136" s="44">
        <f t="shared" si="44"/>
        <v>0</v>
      </c>
      <c r="N136" s="44">
        <f t="shared" si="44"/>
        <v>0</v>
      </c>
      <c r="O136" s="44">
        <f t="shared" si="44"/>
        <v>0</v>
      </c>
      <c r="P136" s="44">
        <f t="shared" si="44"/>
        <v>0</v>
      </c>
      <c r="Q136" s="44">
        <f t="shared" si="44"/>
        <v>0</v>
      </c>
      <c r="R136" s="44">
        <f t="shared" si="44"/>
        <v>0</v>
      </c>
      <c r="S136" s="44">
        <f t="shared" si="44"/>
        <v>16400</v>
      </c>
      <c r="T136" s="44">
        <f t="shared" si="44"/>
        <v>0</v>
      </c>
      <c r="U136" s="44">
        <f t="shared" si="44"/>
        <v>0</v>
      </c>
      <c r="V136" s="44">
        <f t="shared" si="44"/>
        <v>16400</v>
      </c>
    </row>
    <row r="137" spans="1:22" s="21" customFormat="1" ht="18.75" x14ac:dyDescent="0.25">
      <c r="A137" s="30" t="s">
        <v>17</v>
      </c>
      <c r="B137" s="29" t="s">
        <v>32</v>
      </c>
      <c r="C137" s="19"/>
      <c r="D137" s="19"/>
      <c r="E137" s="43"/>
      <c r="F137" s="43"/>
      <c r="G137" s="44">
        <f>SUM(G138:G143)</f>
        <v>199637.99299999999</v>
      </c>
      <c r="H137" s="44">
        <f t="shared" ref="H137:V137" si="45">SUM(H138:H143)</f>
        <v>0</v>
      </c>
      <c r="I137" s="44">
        <f t="shared" si="45"/>
        <v>0</v>
      </c>
      <c r="J137" s="44">
        <f t="shared" si="45"/>
        <v>199637.99299999999</v>
      </c>
      <c r="K137" s="44">
        <f t="shared" si="45"/>
        <v>0</v>
      </c>
      <c r="L137" s="44">
        <f t="shared" si="45"/>
        <v>0</v>
      </c>
      <c r="M137" s="44">
        <f t="shared" si="45"/>
        <v>0</v>
      </c>
      <c r="N137" s="44">
        <f t="shared" si="45"/>
        <v>0</v>
      </c>
      <c r="O137" s="44">
        <f t="shared" si="45"/>
        <v>0</v>
      </c>
      <c r="P137" s="44">
        <f t="shared" si="45"/>
        <v>0</v>
      </c>
      <c r="Q137" s="44">
        <f t="shared" si="45"/>
        <v>0</v>
      </c>
      <c r="R137" s="44">
        <f t="shared" si="45"/>
        <v>0</v>
      </c>
      <c r="S137" s="44">
        <f t="shared" si="45"/>
        <v>16400</v>
      </c>
      <c r="T137" s="44">
        <f t="shared" si="45"/>
        <v>0</v>
      </c>
      <c r="U137" s="44">
        <f t="shared" si="45"/>
        <v>0</v>
      </c>
      <c r="V137" s="44">
        <f t="shared" si="45"/>
        <v>16400</v>
      </c>
    </row>
    <row r="138" spans="1:22" s="21" customFormat="1" ht="75" x14ac:dyDescent="0.25">
      <c r="A138" s="17"/>
      <c r="B138" s="79" t="s">
        <v>209</v>
      </c>
      <c r="C138" s="19" t="s">
        <v>197</v>
      </c>
      <c r="D138" s="19"/>
      <c r="E138" s="80" t="s">
        <v>41</v>
      </c>
      <c r="F138" s="81" t="s">
        <v>210</v>
      </c>
      <c r="G138" s="82">
        <v>33812</v>
      </c>
      <c r="H138" s="40"/>
      <c r="I138" s="40"/>
      <c r="J138" s="82">
        <v>33812</v>
      </c>
      <c r="K138" s="39"/>
      <c r="L138" s="40"/>
      <c r="M138" s="40"/>
      <c r="N138" s="39"/>
      <c r="O138" s="39"/>
      <c r="P138" s="40"/>
      <c r="Q138" s="40"/>
      <c r="R138" s="39"/>
      <c r="S138" s="52">
        <f>2400+1600</f>
        <v>4000</v>
      </c>
      <c r="T138" s="40"/>
      <c r="U138" s="40"/>
      <c r="V138" s="52">
        <f>2400+1600</f>
        <v>4000</v>
      </c>
    </row>
    <row r="139" spans="1:22" s="21" customFormat="1" ht="75" x14ac:dyDescent="0.25">
      <c r="A139" s="17"/>
      <c r="B139" s="83" t="s">
        <v>211</v>
      </c>
      <c r="C139" s="19" t="s">
        <v>197</v>
      </c>
      <c r="D139" s="19"/>
      <c r="E139" s="43" t="s">
        <v>41</v>
      </c>
      <c r="F139" s="81" t="s">
        <v>212</v>
      </c>
      <c r="G139" s="39">
        <v>23486</v>
      </c>
      <c r="H139" s="40"/>
      <c r="I139" s="40"/>
      <c r="J139" s="39">
        <v>23486</v>
      </c>
      <c r="K139" s="39"/>
      <c r="L139" s="40"/>
      <c r="M139" s="40"/>
      <c r="N139" s="39"/>
      <c r="O139" s="39"/>
      <c r="P139" s="40"/>
      <c r="Q139" s="40"/>
      <c r="R139" s="39"/>
      <c r="S139" s="52">
        <v>2400</v>
      </c>
      <c r="T139" s="40"/>
      <c r="U139" s="40"/>
      <c r="V139" s="52">
        <v>2400</v>
      </c>
    </row>
    <row r="140" spans="1:22" s="21" customFormat="1" ht="75" x14ac:dyDescent="0.25">
      <c r="A140" s="17"/>
      <c r="B140" s="84" t="s">
        <v>213</v>
      </c>
      <c r="C140" s="19" t="s">
        <v>197</v>
      </c>
      <c r="D140" s="19"/>
      <c r="E140" s="43" t="s">
        <v>214</v>
      </c>
      <c r="F140" s="81" t="s">
        <v>215</v>
      </c>
      <c r="G140" s="39">
        <v>44904</v>
      </c>
      <c r="H140" s="40"/>
      <c r="I140" s="40"/>
      <c r="J140" s="39">
        <v>44904</v>
      </c>
      <c r="K140" s="39"/>
      <c r="L140" s="40"/>
      <c r="M140" s="40"/>
      <c r="N140" s="39"/>
      <c r="O140" s="39"/>
      <c r="P140" s="40"/>
      <c r="Q140" s="40"/>
      <c r="R140" s="39"/>
      <c r="S140" s="52">
        <v>2400</v>
      </c>
      <c r="T140" s="40"/>
      <c r="U140" s="40"/>
      <c r="V140" s="52">
        <v>2400</v>
      </c>
    </row>
    <row r="141" spans="1:22" s="21" customFormat="1" ht="75" x14ac:dyDescent="0.25">
      <c r="A141" s="17"/>
      <c r="B141" s="83" t="s">
        <v>216</v>
      </c>
      <c r="C141" s="19" t="s">
        <v>197</v>
      </c>
      <c r="D141" s="19"/>
      <c r="E141" s="43" t="s">
        <v>214</v>
      </c>
      <c r="F141" s="81" t="s">
        <v>217</v>
      </c>
      <c r="G141" s="39">
        <v>40301.9</v>
      </c>
      <c r="H141" s="40"/>
      <c r="I141" s="40"/>
      <c r="J141" s="39">
        <v>40301.9</v>
      </c>
      <c r="K141" s="39"/>
      <c r="L141" s="40"/>
      <c r="M141" s="40"/>
      <c r="N141" s="39"/>
      <c r="O141" s="39"/>
      <c r="P141" s="40"/>
      <c r="Q141" s="40"/>
      <c r="R141" s="39"/>
      <c r="S141" s="52">
        <v>2400</v>
      </c>
      <c r="T141" s="40"/>
      <c r="U141" s="40"/>
      <c r="V141" s="52">
        <v>2400</v>
      </c>
    </row>
    <row r="142" spans="1:22" s="21" customFormat="1" ht="75" x14ac:dyDescent="0.25">
      <c r="A142" s="17"/>
      <c r="B142" s="83" t="s">
        <v>218</v>
      </c>
      <c r="C142" s="19" t="s">
        <v>197</v>
      </c>
      <c r="D142" s="19"/>
      <c r="E142" s="43" t="s">
        <v>214</v>
      </c>
      <c r="F142" s="81" t="s">
        <v>219</v>
      </c>
      <c r="G142" s="39">
        <v>22522.902999999998</v>
      </c>
      <c r="H142" s="40"/>
      <c r="I142" s="40"/>
      <c r="J142" s="39">
        <v>22522.902999999998</v>
      </c>
      <c r="K142" s="39"/>
      <c r="L142" s="40"/>
      <c r="M142" s="40"/>
      <c r="N142" s="39"/>
      <c r="O142" s="39"/>
      <c r="P142" s="40"/>
      <c r="Q142" s="40"/>
      <c r="R142" s="39"/>
      <c r="S142" s="52">
        <v>2400</v>
      </c>
      <c r="T142" s="40"/>
      <c r="U142" s="40"/>
      <c r="V142" s="52">
        <v>2400</v>
      </c>
    </row>
    <row r="143" spans="1:22" s="21" customFormat="1" ht="75" x14ac:dyDescent="0.25">
      <c r="A143" s="17"/>
      <c r="B143" s="83" t="s">
        <v>220</v>
      </c>
      <c r="C143" s="19" t="s">
        <v>197</v>
      </c>
      <c r="D143" s="19"/>
      <c r="E143" s="43" t="s">
        <v>214</v>
      </c>
      <c r="F143" s="81" t="s">
        <v>221</v>
      </c>
      <c r="G143" s="39">
        <v>34611.19</v>
      </c>
      <c r="H143" s="40"/>
      <c r="I143" s="40"/>
      <c r="J143" s="39">
        <v>34611.19</v>
      </c>
      <c r="K143" s="40"/>
      <c r="L143" s="40"/>
      <c r="M143" s="40"/>
      <c r="N143" s="40"/>
      <c r="O143" s="40"/>
      <c r="P143" s="40"/>
      <c r="Q143" s="40"/>
      <c r="R143" s="40"/>
      <c r="S143" s="52">
        <v>2800</v>
      </c>
      <c r="T143" s="40"/>
      <c r="U143" s="40"/>
      <c r="V143" s="52">
        <v>2800</v>
      </c>
    </row>
    <row r="144" spans="1:22" s="21" customFormat="1" ht="18.75" x14ac:dyDescent="0.25">
      <c r="A144" s="17"/>
      <c r="B144" s="69"/>
      <c r="C144" s="19"/>
      <c r="D144" s="19"/>
      <c r="E144" s="19"/>
      <c r="F144" s="19"/>
      <c r="G144" s="40"/>
      <c r="H144" s="40"/>
      <c r="I144" s="40"/>
      <c r="J144" s="40"/>
      <c r="K144" s="40"/>
      <c r="L144" s="40"/>
      <c r="M144" s="40"/>
      <c r="N144" s="40"/>
      <c r="O144" s="40"/>
      <c r="P144" s="40"/>
      <c r="Q144" s="40"/>
      <c r="R144" s="40"/>
      <c r="S144" s="40"/>
      <c r="T144" s="40"/>
      <c r="U144" s="40"/>
      <c r="V144" s="40"/>
    </row>
    <row r="145" spans="1:22" s="21" customFormat="1" ht="18.75" x14ac:dyDescent="0.25">
      <c r="A145" s="17" t="s">
        <v>222</v>
      </c>
      <c r="B145" s="62" t="s">
        <v>223</v>
      </c>
      <c r="C145" s="19"/>
      <c r="D145" s="19"/>
      <c r="E145" s="19"/>
      <c r="F145" s="19"/>
      <c r="G145" s="20">
        <f>G146</f>
        <v>176497</v>
      </c>
      <c r="H145" s="20">
        <f t="shared" ref="H145:V145" si="46">H146</f>
        <v>0</v>
      </c>
      <c r="I145" s="20">
        <f t="shared" si="46"/>
        <v>0</v>
      </c>
      <c r="J145" s="20">
        <f t="shared" si="46"/>
        <v>176497</v>
      </c>
      <c r="K145" s="20">
        <f t="shared" si="46"/>
        <v>48480</v>
      </c>
      <c r="L145" s="20">
        <f t="shared" si="46"/>
        <v>0</v>
      </c>
      <c r="M145" s="20">
        <f t="shared" si="46"/>
        <v>0</v>
      </c>
      <c r="N145" s="20">
        <f t="shared" si="46"/>
        <v>48480</v>
      </c>
      <c r="O145" s="20">
        <f t="shared" si="46"/>
        <v>48480</v>
      </c>
      <c r="P145" s="20">
        <f t="shared" si="46"/>
        <v>0</v>
      </c>
      <c r="Q145" s="20">
        <f t="shared" si="46"/>
        <v>0</v>
      </c>
      <c r="R145" s="20">
        <f t="shared" si="46"/>
        <v>48480</v>
      </c>
      <c r="S145" s="20">
        <f t="shared" si="46"/>
        <v>36400</v>
      </c>
      <c r="T145" s="20">
        <f t="shared" si="46"/>
        <v>0</v>
      </c>
      <c r="U145" s="20">
        <f t="shared" si="46"/>
        <v>0</v>
      </c>
      <c r="V145" s="20">
        <f t="shared" si="46"/>
        <v>36400</v>
      </c>
    </row>
    <row r="146" spans="1:22" s="21" customFormat="1" ht="18.75" x14ac:dyDescent="0.25">
      <c r="A146" s="45">
        <v>1</v>
      </c>
      <c r="B146" s="63" t="s">
        <v>88</v>
      </c>
      <c r="C146" s="19"/>
      <c r="D146" s="19"/>
      <c r="E146" s="19"/>
      <c r="F146" s="19"/>
      <c r="G146" s="20">
        <f>G147+G150+G157</f>
        <v>176497</v>
      </c>
      <c r="H146" s="20">
        <f t="shared" ref="H146:V146" si="47">H147+H150+H157</f>
        <v>0</v>
      </c>
      <c r="I146" s="20">
        <f t="shared" si="47"/>
        <v>0</v>
      </c>
      <c r="J146" s="20">
        <f t="shared" si="47"/>
        <v>176497</v>
      </c>
      <c r="K146" s="20">
        <f t="shared" si="47"/>
        <v>48480</v>
      </c>
      <c r="L146" s="20">
        <f t="shared" si="47"/>
        <v>0</v>
      </c>
      <c r="M146" s="20">
        <f t="shared" si="47"/>
        <v>0</v>
      </c>
      <c r="N146" s="20">
        <f t="shared" si="47"/>
        <v>48480</v>
      </c>
      <c r="O146" s="20">
        <f t="shared" si="47"/>
        <v>48480</v>
      </c>
      <c r="P146" s="20">
        <f t="shared" si="47"/>
        <v>0</v>
      </c>
      <c r="Q146" s="20">
        <f t="shared" si="47"/>
        <v>0</v>
      </c>
      <c r="R146" s="20">
        <f t="shared" si="47"/>
        <v>48480</v>
      </c>
      <c r="S146" s="20">
        <f t="shared" si="47"/>
        <v>36400</v>
      </c>
      <c r="T146" s="20">
        <f t="shared" si="47"/>
        <v>0</v>
      </c>
      <c r="U146" s="20">
        <f t="shared" si="47"/>
        <v>0</v>
      </c>
      <c r="V146" s="20">
        <f t="shared" si="47"/>
        <v>36400</v>
      </c>
    </row>
    <row r="147" spans="1:22" s="21" customFormat="1" ht="37.5" x14ac:dyDescent="0.25">
      <c r="A147" s="30" t="s">
        <v>30</v>
      </c>
      <c r="B147" s="29" t="s">
        <v>31</v>
      </c>
      <c r="C147" s="19"/>
      <c r="D147" s="19"/>
      <c r="E147" s="19"/>
      <c r="F147" s="19"/>
      <c r="G147" s="20">
        <f>G148</f>
        <v>6809</v>
      </c>
      <c r="H147" s="20">
        <f t="shared" ref="H147:V148" si="48">H148</f>
        <v>0</v>
      </c>
      <c r="I147" s="20">
        <f t="shared" si="48"/>
        <v>0</v>
      </c>
      <c r="J147" s="20">
        <f t="shared" si="48"/>
        <v>6809</v>
      </c>
      <c r="K147" s="20">
        <f t="shared" si="48"/>
        <v>4200</v>
      </c>
      <c r="L147" s="20">
        <f t="shared" si="48"/>
        <v>0</v>
      </c>
      <c r="M147" s="20">
        <f t="shared" si="48"/>
        <v>0</v>
      </c>
      <c r="N147" s="20">
        <f t="shared" si="48"/>
        <v>4200</v>
      </c>
      <c r="O147" s="20">
        <f t="shared" si="48"/>
        <v>4200</v>
      </c>
      <c r="P147" s="20">
        <f t="shared" si="48"/>
        <v>0</v>
      </c>
      <c r="Q147" s="20">
        <f t="shared" si="48"/>
        <v>0</v>
      </c>
      <c r="R147" s="20">
        <f t="shared" si="48"/>
        <v>4200</v>
      </c>
      <c r="S147" s="20">
        <f t="shared" si="48"/>
        <v>1000</v>
      </c>
      <c r="T147" s="20">
        <f t="shared" si="48"/>
        <v>0</v>
      </c>
      <c r="U147" s="20">
        <f t="shared" si="48"/>
        <v>0</v>
      </c>
      <c r="V147" s="20">
        <f t="shared" si="48"/>
        <v>1000</v>
      </c>
    </row>
    <row r="148" spans="1:22" s="21" customFormat="1" ht="18.75" x14ac:dyDescent="0.25">
      <c r="A148" s="30" t="s">
        <v>17</v>
      </c>
      <c r="B148" s="29" t="s">
        <v>32</v>
      </c>
      <c r="C148" s="19"/>
      <c r="D148" s="19"/>
      <c r="E148" s="19"/>
      <c r="F148" s="19"/>
      <c r="G148" s="20">
        <f>G149</f>
        <v>6809</v>
      </c>
      <c r="H148" s="20">
        <f t="shared" si="48"/>
        <v>0</v>
      </c>
      <c r="I148" s="20">
        <f t="shared" si="48"/>
        <v>0</v>
      </c>
      <c r="J148" s="20">
        <f t="shared" si="48"/>
        <v>6809</v>
      </c>
      <c r="K148" s="20">
        <f t="shared" si="48"/>
        <v>4200</v>
      </c>
      <c r="L148" s="20">
        <f t="shared" si="48"/>
        <v>0</v>
      </c>
      <c r="M148" s="20">
        <f t="shared" si="48"/>
        <v>0</v>
      </c>
      <c r="N148" s="20">
        <f t="shared" si="48"/>
        <v>4200</v>
      </c>
      <c r="O148" s="20">
        <f t="shared" si="48"/>
        <v>4200</v>
      </c>
      <c r="P148" s="20">
        <f t="shared" si="48"/>
        <v>0</v>
      </c>
      <c r="Q148" s="20">
        <f t="shared" si="48"/>
        <v>0</v>
      </c>
      <c r="R148" s="20">
        <f t="shared" si="48"/>
        <v>4200</v>
      </c>
      <c r="S148" s="20">
        <f t="shared" si="48"/>
        <v>1000</v>
      </c>
      <c r="T148" s="20">
        <f t="shared" si="48"/>
        <v>0</v>
      </c>
      <c r="U148" s="20">
        <f t="shared" si="48"/>
        <v>0</v>
      </c>
      <c r="V148" s="20">
        <f t="shared" si="48"/>
        <v>1000</v>
      </c>
    </row>
    <row r="149" spans="1:22" s="21" customFormat="1" ht="75" x14ac:dyDescent="0.25">
      <c r="A149" s="17"/>
      <c r="B149" s="54" t="s">
        <v>224</v>
      </c>
      <c r="C149" s="19" t="s">
        <v>34</v>
      </c>
      <c r="D149" s="19"/>
      <c r="E149" s="43" t="s">
        <v>35</v>
      </c>
      <c r="F149" s="43" t="s">
        <v>225</v>
      </c>
      <c r="G149" s="52">
        <v>6809</v>
      </c>
      <c r="H149" s="40"/>
      <c r="I149" s="40"/>
      <c r="J149" s="52">
        <v>6809</v>
      </c>
      <c r="K149" s="52">
        <v>4200</v>
      </c>
      <c r="L149" s="40"/>
      <c r="M149" s="40"/>
      <c r="N149" s="52">
        <v>4200</v>
      </c>
      <c r="O149" s="52">
        <v>4200</v>
      </c>
      <c r="P149" s="40"/>
      <c r="Q149" s="40"/>
      <c r="R149" s="52">
        <v>4200</v>
      </c>
      <c r="S149" s="40">
        <v>1000</v>
      </c>
      <c r="T149" s="40"/>
      <c r="U149" s="40"/>
      <c r="V149" s="40">
        <v>1000</v>
      </c>
    </row>
    <row r="150" spans="1:22" s="21" customFormat="1" ht="37.5" x14ac:dyDescent="0.25">
      <c r="A150" s="30" t="s">
        <v>43</v>
      </c>
      <c r="B150" s="29" t="s">
        <v>44</v>
      </c>
      <c r="C150" s="19"/>
      <c r="D150" s="19"/>
      <c r="E150" s="19"/>
      <c r="F150" s="19"/>
      <c r="G150" s="20">
        <f>G151</f>
        <v>89963</v>
      </c>
      <c r="H150" s="20">
        <f t="shared" ref="H150:V150" si="49">H151</f>
        <v>0</v>
      </c>
      <c r="I150" s="20">
        <f t="shared" si="49"/>
        <v>0</v>
      </c>
      <c r="J150" s="20">
        <f t="shared" si="49"/>
        <v>89963</v>
      </c>
      <c r="K150" s="20">
        <f t="shared" si="49"/>
        <v>44280</v>
      </c>
      <c r="L150" s="20">
        <f t="shared" si="49"/>
        <v>0</v>
      </c>
      <c r="M150" s="20">
        <f t="shared" si="49"/>
        <v>0</v>
      </c>
      <c r="N150" s="20">
        <f t="shared" si="49"/>
        <v>44280</v>
      </c>
      <c r="O150" s="20">
        <f t="shared" si="49"/>
        <v>44280</v>
      </c>
      <c r="P150" s="20">
        <f t="shared" si="49"/>
        <v>0</v>
      </c>
      <c r="Q150" s="20">
        <f t="shared" si="49"/>
        <v>0</v>
      </c>
      <c r="R150" s="20">
        <f t="shared" si="49"/>
        <v>44280</v>
      </c>
      <c r="S150" s="20">
        <f t="shared" si="49"/>
        <v>19000</v>
      </c>
      <c r="T150" s="20">
        <f t="shared" si="49"/>
        <v>0</v>
      </c>
      <c r="U150" s="20">
        <f t="shared" si="49"/>
        <v>0</v>
      </c>
      <c r="V150" s="20">
        <f t="shared" si="49"/>
        <v>19000</v>
      </c>
    </row>
    <row r="151" spans="1:22" s="21" customFormat="1" ht="18.75" x14ac:dyDescent="0.25">
      <c r="A151" s="30" t="s">
        <v>17</v>
      </c>
      <c r="B151" s="29" t="s">
        <v>32</v>
      </c>
      <c r="C151" s="19"/>
      <c r="D151" s="19"/>
      <c r="E151" s="19"/>
      <c r="F151" s="19"/>
      <c r="G151" s="20">
        <f>SUM(G152:G156)</f>
        <v>89963</v>
      </c>
      <c r="H151" s="20">
        <f t="shared" ref="H151:V151" si="50">SUM(H152:H156)</f>
        <v>0</v>
      </c>
      <c r="I151" s="20">
        <f t="shared" si="50"/>
        <v>0</v>
      </c>
      <c r="J151" s="20">
        <f t="shared" si="50"/>
        <v>89963</v>
      </c>
      <c r="K151" s="20">
        <f t="shared" si="50"/>
        <v>44280</v>
      </c>
      <c r="L151" s="20">
        <f t="shared" si="50"/>
        <v>0</v>
      </c>
      <c r="M151" s="20">
        <f t="shared" si="50"/>
        <v>0</v>
      </c>
      <c r="N151" s="20">
        <f t="shared" si="50"/>
        <v>44280</v>
      </c>
      <c r="O151" s="20">
        <f t="shared" si="50"/>
        <v>44280</v>
      </c>
      <c r="P151" s="20">
        <f t="shared" si="50"/>
        <v>0</v>
      </c>
      <c r="Q151" s="20">
        <f t="shared" si="50"/>
        <v>0</v>
      </c>
      <c r="R151" s="20">
        <f t="shared" si="50"/>
        <v>44280</v>
      </c>
      <c r="S151" s="20">
        <f t="shared" si="50"/>
        <v>19000</v>
      </c>
      <c r="T151" s="20">
        <f t="shared" si="50"/>
        <v>0</v>
      </c>
      <c r="U151" s="20">
        <f t="shared" si="50"/>
        <v>0</v>
      </c>
      <c r="V151" s="20">
        <f t="shared" si="50"/>
        <v>19000</v>
      </c>
    </row>
    <row r="152" spans="1:22" s="21" customFormat="1" ht="75" x14ac:dyDescent="0.25">
      <c r="A152" s="17"/>
      <c r="B152" s="54" t="s">
        <v>226</v>
      </c>
      <c r="C152" s="19" t="s">
        <v>34</v>
      </c>
      <c r="D152" s="19"/>
      <c r="E152" s="43" t="s">
        <v>35</v>
      </c>
      <c r="F152" s="43" t="s">
        <v>227</v>
      </c>
      <c r="G152" s="52">
        <v>14042</v>
      </c>
      <c r="H152" s="40"/>
      <c r="I152" s="40"/>
      <c r="J152" s="52">
        <v>14042</v>
      </c>
      <c r="K152" s="40">
        <v>7800</v>
      </c>
      <c r="L152" s="40"/>
      <c r="M152" s="40"/>
      <c r="N152" s="40">
        <v>7800</v>
      </c>
      <c r="O152" s="40">
        <v>7800</v>
      </c>
      <c r="P152" s="40"/>
      <c r="Q152" s="40"/>
      <c r="R152" s="40">
        <v>7800</v>
      </c>
      <c r="S152" s="52">
        <v>4000</v>
      </c>
      <c r="T152" s="40"/>
      <c r="U152" s="40"/>
      <c r="V152" s="52">
        <v>4000</v>
      </c>
    </row>
    <row r="153" spans="1:22" s="21" customFormat="1" ht="75" x14ac:dyDescent="0.25">
      <c r="A153" s="17"/>
      <c r="B153" s="54" t="s">
        <v>228</v>
      </c>
      <c r="C153" s="19" t="s">
        <v>34</v>
      </c>
      <c r="D153" s="19"/>
      <c r="E153" s="43" t="s">
        <v>35</v>
      </c>
      <c r="F153" s="43" t="s">
        <v>229</v>
      </c>
      <c r="G153" s="52">
        <v>10904</v>
      </c>
      <c r="H153" s="40"/>
      <c r="I153" s="40"/>
      <c r="J153" s="52">
        <v>10904</v>
      </c>
      <c r="K153" s="40">
        <v>6600</v>
      </c>
      <c r="L153" s="40"/>
      <c r="M153" s="40"/>
      <c r="N153" s="40">
        <v>6600</v>
      </c>
      <c r="O153" s="40">
        <v>6600</v>
      </c>
      <c r="P153" s="40"/>
      <c r="Q153" s="40"/>
      <c r="R153" s="40">
        <v>6600</v>
      </c>
      <c r="S153" s="52">
        <v>4000</v>
      </c>
      <c r="T153" s="40"/>
      <c r="U153" s="40"/>
      <c r="V153" s="52">
        <v>4000</v>
      </c>
    </row>
    <row r="154" spans="1:22" s="21" customFormat="1" ht="75" x14ac:dyDescent="0.25">
      <c r="A154" s="17"/>
      <c r="B154" s="54" t="s">
        <v>230</v>
      </c>
      <c r="C154" s="19" t="s">
        <v>34</v>
      </c>
      <c r="D154" s="19"/>
      <c r="E154" s="43" t="s">
        <v>35</v>
      </c>
      <c r="F154" s="43" t="s">
        <v>231</v>
      </c>
      <c r="G154" s="52">
        <v>14269</v>
      </c>
      <c r="H154" s="40"/>
      <c r="I154" s="40"/>
      <c r="J154" s="52">
        <v>14269</v>
      </c>
      <c r="K154" s="40">
        <v>8300</v>
      </c>
      <c r="L154" s="40"/>
      <c r="M154" s="40"/>
      <c r="N154" s="40">
        <v>8300</v>
      </c>
      <c r="O154" s="40">
        <v>8300</v>
      </c>
      <c r="P154" s="40"/>
      <c r="Q154" s="40"/>
      <c r="R154" s="40">
        <v>8300</v>
      </c>
      <c r="S154" s="52">
        <v>4000</v>
      </c>
      <c r="T154" s="40"/>
      <c r="U154" s="40"/>
      <c r="V154" s="52">
        <v>4000</v>
      </c>
    </row>
    <row r="155" spans="1:22" s="21" customFormat="1" ht="75" x14ac:dyDescent="0.25">
      <c r="A155" s="17"/>
      <c r="B155" s="54" t="s">
        <v>232</v>
      </c>
      <c r="C155" s="19" t="s">
        <v>34</v>
      </c>
      <c r="D155" s="19"/>
      <c r="E155" s="43" t="s">
        <v>35</v>
      </c>
      <c r="F155" s="43" t="s">
        <v>233</v>
      </c>
      <c r="G155" s="52">
        <v>30990</v>
      </c>
      <c r="H155" s="40"/>
      <c r="I155" s="40"/>
      <c r="J155" s="52">
        <v>30990</v>
      </c>
      <c r="K155" s="40">
        <v>12840</v>
      </c>
      <c r="L155" s="40"/>
      <c r="M155" s="40"/>
      <c r="N155" s="40">
        <v>12840</v>
      </c>
      <c r="O155" s="40">
        <v>12840</v>
      </c>
      <c r="P155" s="40"/>
      <c r="Q155" s="40"/>
      <c r="R155" s="40">
        <v>12840</v>
      </c>
      <c r="S155" s="52">
        <v>4000</v>
      </c>
      <c r="T155" s="40"/>
      <c r="U155" s="40"/>
      <c r="V155" s="52">
        <v>4000</v>
      </c>
    </row>
    <row r="156" spans="1:22" s="21" customFormat="1" ht="75" x14ac:dyDescent="0.25">
      <c r="A156" s="17"/>
      <c r="B156" s="54" t="s">
        <v>234</v>
      </c>
      <c r="C156" s="19" t="s">
        <v>34</v>
      </c>
      <c r="D156" s="19"/>
      <c r="E156" s="43" t="s">
        <v>35</v>
      </c>
      <c r="F156" s="43" t="s">
        <v>235</v>
      </c>
      <c r="G156" s="52">
        <v>19758</v>
      </c>
      <c r="H156" s="40"/>
      <c r="I156" s="40"/>
      <c r="J156" s="52">
        <v>19758</v>
      </c>
      <c r="K156" s="40">
        <v>8740</v>
      </c>
      <c r="L156" s="40"/>
      <c r="M156" s="40"/>
      <c r="N156" s="40">
        <v>8740</v>
      </c>
      <c r="O156" s="40">
        <v>8740</v>
      </c>
      <c r="P156" s="40"/>
      <c r="Q156" s="40"/>
      <c r="R156" s="40">
        <v>8740</v>
      </c>
      <c r="S156" s="52">
        <v>3000</v>
      </c>
      <c r="T156" s="40"/>
      <c r="U156" s="40"/>
      <c r="V156" s="52">
        <v>3000</v>
      </c>
    </row>
    <row r="157" spans="1:22" s="21" customFormat="1" ht="37.5" x14ac:dyDescent="0.25">
      <c r="A157" s="30" t="s">
        <v>111</v>
      </c>
      <c r="B157" s="29" t="s">
        <v>112</v>
      </c>
      <c r="C157" s="19"/>
      <c r="D157" s="19"/>
      <c r="E157" s="43"/>
      <c r="F157" s="43"/>
      <c r="G157" s="66">
        <f>G158</f>
        <v>79725</v>
      </c>
      <c r="H157" s="66">
        <f t="shared" ref="H157:V157" si="51">H158</f>
        <v>0</v>
      </c>
      <c r="I157" s="66">
        <f t="shared" si="51"/>
        <v>0</v>
      </c>
      <c r="J157" s="66">
        <f t="shared" si="51"/>
        <v>79725</v>
      </c>
      <c r="K157" s="66">
        <f t="shared" si="51"/>
        <v>0</v>
      </c>
      <c r="L157" s="66">
        <f t="shared" si="51"/>
        <v>0</v>
      </c>
      <c r="M157" s="66">
        <f t="shared" si="51"/>
        <v>0</v>
      </c>
      <c r="N157" s="66">
        <f t="shared" si="51"/>
        <v>0</v>
      </c>
      <c r="O157" s="66">
        <f t="shared" si="51"/>
        <v>0</v>
      </c>
      <c r="P157" s="66">
        <f t="shared" si="51"/>
        <v>0</v>
      </c>
      <c r="Q157" s="66">
        <f t="shared" si="51"/>
        <v>0</v>
      </c>
      <c r="R157" s="66">
        <f t="shared" si="51"/>
        <v>0</v>
      </c>
      <c r="S157" s="66">
        <f t="shared" si="51"/>
        <v>16400</v>
      </c>
      <c r="T157" s="66">
        <f t="shared" si="51"/>
        <v>0</v>
      </c>
      <c r="U157" s="66">
        <f t="shared" si="51"/>
        <v>0</v>
      </c>
      <c r="V157" s="66">
        <f t="shared" si="51"/>
        <v>16400</v>
      </c>
    </row>
    <row r="158" spans="1:22" s="21" customFormat="1" ht="18.75" x14ac:dyDescent="0.25">
      <c r="A158" s="30" t="s">
        <v>17</v>
      </c>
      <c r="B158" s="29" t="s">
        <v>32</v>
      </c>
      <c r="C158" s="19"/>
      <c r="D158" s="19"/>
      <c r="E158" s="43"/>
      <c r="F158" s="43"/>
      <c r="G158" s="66">
        <f>SUM(G159:G162)</f>
        <v>79725</v>
      </c>
      <c r="H158" s="66">
        <f t="shared" ref="H158:V158" si="52">SUM(H159:H162)</f>
        <v>0</v>
      </c>
      <c r="I158" s="66">
        <f t="shared" si="52"/>
        <v>0</v>
      </c>
      <c r="J158" s="66">
        <f t="shared" si="52"/>
        <v>79725</v>
      </c>
      <c r="K158" s="66">
        <f t="shared" si="52"/>
        <v>0</v>
      </c>
      <c r="L158" s="66">
        <f t="shared" si="52"/>
        <v>0</v>
      </c>
      <c r="M158" s="66">
        <f t="shared" si="52"/>
        <v>0</v>
      </c>
      <c r="N158" s="66">
        <f t="shared" si="52"/>
        <v>0</v>
      </c>
      <c r="O158" s="66">
        <f t="shared" si="52"/>
        <v>0</v>
      </c>
      <c r="P158" s="66">
        <f t="shared" si="52"/>
        <v>0</v>
      </c>
      <c r="Q158" s="66">
        <f t="shared" si="52"/>
        <v>0</v>
      </c>
      <c r="R158" s="66">
        <f t="shared" si="52"/>
        <v>0</v>
      </c>
      <c r="S158" s="66">
        <f t="shared" si="52"/>
        <v>16400</v>
      </c>
      <c r="T158" s="66">
        <f t="shared" si="52"/>
        <v>0</v>
      </c>
      <c r="U158" s="66">
        <f t="shared" si="52"/>
        <v>0</v>
      </c>
      <c r="V158" s="66">
        <f t="shared" si="52"/>
        <v>16400</v>
      </c>
    </row>
    <row r="159" spans="1:22" s="21" customFormat="1" ht="75" x14ac:dyDescent="0.25">
      <c r="A159" s="17"/>
      <c r="B159" s="85" t="s">
        <v>236</v>
      </c>
      <c r="C159" s="19" t="s">
        <v>34</v>
      </c>
      <c r="D159" s="19"/>
      <c r="E159" s="55" t="s">
        <v>214</v>
      </c>
      <c r="F159" s="43" t="s">
        <v>237</v>
      </c>
      <c r="G159" s="86">
        <v>14943</v>
      </c>
      <c r="H159" s="40"/>
      <c r="I159" s="40"/>
      <c r="J159" s="86">
        <v>14943</v>
      </c>
      <c r="K159" s="40"/>
      <c r="L159" s="40"/>
      <c r="M159" s="40"/>
      <c r="N159" s="40"/>
      <c r="O159" s="40"/>
      <c r="P159" s="40"/>
      <c r="Q159" s="40"/>
      <c r="R159" s="40"/>
      <c r="S159" s="53">
        <v>3700</v>
      </c>
      <c r="T159" s="40"/>
      <c r="U159" s="40"/>
      <c r="V159" s="53">
        <v>3700</v>
      </c>
    </row>
    <row r="160" spans="1:22" s="21" customFormat="1" ht="75" x14ac:dyDescent="0.25">
      <c r="A160" s="17"/>
      <c r="B160" s="85" t="s">
        <v>238</v>
      </c>
      <c r="C160" s="19" t="s">
        <v>34</v>
      </c>
      <c r="D160" s="19"/>
      <c r="E160" s="55" t="s">
        <v>214</v>
      </c>
      <c r="F160" s="43" t="s">
        <v>239</v>
      </c>
      <c r="G160" s="87">
        <v>14991</v>
      </c>
      <c r="H160" s="40"/>
      <c r="I160" s="40"/>
      <c r="J160" s="87">
        <v>14991</v>
      </c>
      <c r="K160" s="40"/>
      <c r="L160" s="40"/>
      <c r="M160" s="40"/>
      <c r="N160" s="40"/>
      <c r="O160" s="40"/>
      <c r="P160" s="40"/>
      <c r="Q160" s="40"/>
      <c r="R160" s="40"/>
      <c r="S160" s="53">
        <v>3700</v>
      </c>
      <c r="T160" s="40"/>
      <c r="U160" s="40"/>
      <c r="V160" s="53">
        <v>3700</v>
      </c>
    </row>
    <row r="161" spans="1:22" s="21" customFormat="1" ht="75" x14ac:dyDescent="0.25">
      <c r="A161" s="17"/>
      <c r="B161" s="85" t="s">
        <v>240</v>
      </c>
      <c r="C161" s="19" t="s">
        <v>34</v>
      </c>
      <c r="D161" s="19"/>
      <c r="E161" s="88" t="s">
        <v>214</v>
      </c>
      <c r="F161" s="89" t="s">
        <v>241</v>
      </c>
      <c r="G161" s="87">
        <v>12625</v>
      </c>
      <c r="H161" s="40"/>
      <c r="I161" s="40"/>
      <c r="J161" s="87">
        <v>12625</v>
      </c>
      <c r="K161" s="40"/>
      <c r="L161" s="40"/>
      <c r="M161" s="40"/>
      <c r="N161" s="40"/>
      <c r="O161" s="40"/>
      <c r="P161" s="40"/>
      <c r="Q161" s="40"/>
      <c r="R161" s="40"/>
      <c r="S161" s="53">
        <v>3700</v>
      </c>
      <c r="T161" s="40"/>
      <c r="U161" s="40"/>
      <c r="V161" s="53">
        <v>3700</v>
      </c>
    </row>
    <row r="162" spans="1:22" s="21" customFormat="1" ht="75" x14ac:dyDescent="0.25">
      <c r="A162" s="17"/>
      <c r="B162" s="85" t="s">
        <v>242</v>
      </c>
      <c r="C162" s="19" t="s">
        <v>34</v>
      </c>
      <c r="D162" s="19"/>
      <c r="E162" s="55" t="s">
        <v>214</v>
      </c>
      <c r="F162" s="43" t="s">
        <v>243</v>
      </c>
      <c r="G162" s="87">
        <v>37166</v>
      </c>
      <c r="H162" s="40"/>
      <c r="I162" s="40"/>
      <c r="J162" s="87">
        <v>37166</v>
      </c>
      <c r="K162" s="40"/>
      <c r="L162" s="40"/>
      <c r="M162" s="40"/>
      <c r="N162" s="40"/>
      <c r="O162" s="40"/>
      <c r="P162" s="40"/>
      <c r="Q162" s="40"/>
      <c r="R162" s="40"/>
      <c r="S162" s="53">
        <f>3700+1600</f>
        <v>5300</v>
      </c>
      <c r="T162" s="40"/>
      <c r="U162" s="40"/>
      <c r="V162" s="53">
        <f>3700+1600</f>
        <v>5300</v>
      </c>
    </row>
    <row r="163" spans="1:22" s="21" customFormat="1" ht="18.75" x14ac:dyDescent="0.25">
      <c r="A163" s="17"/>
      <c r="B163" s="54"/>
      <c r="C163" s="19"/>
      <c r="D163" s="19"/>
      <c r="E163" s="43"/>
      <c r="F163" s="43"/>
      <c r="G163" s="52"/>
      <c r="H163" s="40"/>
      <c r="I163" s="40"/>
      <c r="J163" s="52"/>
      <c r="K163" s="40"/>
      <c r="L163" s="40"/>
      <c r="M163" s="40"/>
      <c r="N163" s="40"/>
      <c r="O163" s="40"/>
      <c r="P163" s="40"/>
      <c r="Q163" s="40"/>
      <c r="R163" s="40"/>
      <c r="S163" s="52"/>
      <c r="T163" s="40"/>
      <c r="U163" s="40"/>
      <c r="V163" s="52"/>
    </row>
    <row r="164" spans="1:22" s="21" customFormat="1" ht="18.75" x14ac:dyDescent="0.25">
      <c r="A164" s="17" t="s">
        <v>244</v>
      </c>
      <c r="B164" s="62" t="s">
        <v>245</v>
      </c>
      <c r="C164" s="19"/>
      <c r="D164" s="19"/>
      <c r="E164" s="19"/>
      <c r="F164" s="19"/>
      <c r="G164" s="20">
        <f>G165</f>
        <v>120059</v>
      </c>
      <c r="H164" s="20">
        <f t="shared" ref="H164:V164" si="53">H165</f>
        <v>0</v>
      </c>
      <c r="I164" s="20">
        <f t="shared" si="53"/>
        <v>0</v>
      </c>
      <c r="J164" s="20">
        <f t="shared" si="53"/>
        <v>120059</v>
      </c>
      <c r="K164" s="20">
        <f t="shared" si="53"/>
        <v>2000</v>
      </c>
      <c r="L164" s="20">
        <f t="shared" si="53"/>
        <v>0</v>
      </c>
      <c r="M164" s="20">
        <f t="shared" si="53"/>
        <v>0</v>
      </c>
      <c r="N164" s="20">
        <f t="shared" si="53"/>
        <v>2000</v>
      </c>
      <c r="O164" s="20">
        <f t="shared" si="53"/>
        <v>2000</v>
      </c>
      <c r="P164" s="20">
        <f t="shared" si="53"/>
        <v>0</v>
      </c>
      <c r="Q164" s="20">
        <f t="shared" si="53"/>
        <v>0</v>
      </c>
      <c r="R164" s="20">
        <f t="shared" si="53"/>
        <v>2000</v>
      </c>
      <c r="S164" s="20">
        <f t="shared" si="53"/>
        <v>18400</v>
      </c>
      <c r="T164" s="20">
        <f t="shared" si="53"/>
        <v>0</v>
      </c>
      <c r="U164" s="20">
        <f t="shared" si="53"/>
        <v>0</v>
      </c>
      <c r="V164" s="20">
        <f t="shared" si="53"/>
        <v>18400</v>
      </c>
    </row>
    <row r="165" spans="1:22" s="21" customFormat="1" ht="18.75" x14ac:dyDescent="0.25">
      <c r="A165" s="45">
        <v>1</v>
      </c>
      <c r="B165" s="63" t="s">
        <v>88</v>
      </c>
      <c r="C165" s="19"/>
      <c r="D165" s="19"/>
      <c r="E165" s="19"/>
      <c r="F165" s="19"/>
      <c r="G165" s="20">
        <f>G166+G169</f>
        <v>120059</v>
      </c>
      <c r="H165" s="20">
        <f t="shared" ref="H165:V165" si="54">H166+H169</f>
        <v>0</v>
      </c>
      <c r="I165" s="20">
        <f t="shared" si="54"/>
        <v>0</v>
      </c>
      <c r="J165" s="20">
        <f t="shared" si="54"/>
        <v>120059</v>
      </c>
      <c r="K165" s="20">
        <f t="shared" si="54"/>
        <v>2000</v>
      </c>
      <c r="L165" s="20">
        <f t="shared" si="54"/>
        <v>0</v>
      </c>
      <c r="M165" s="20">
        <f t="shared" si="54"/>
        <v>0</v>
      </c>
      <c r="N165" s="20">
        <f t="shared" si="54"/>
        <v>2000</v>
      </c>
      <c r="O165" s="20">
        <f t="shared" si="54"/>
        <v>2000</v>
      </c>
      <c r="P165" s="20">
        <f t="shared" si="54"/>
        <v>0</v>
      </c>
      <c r="Q165" s="20">
        <f t="shared" si="54"/>
        <v>0</v>
      </c>
      <c r="R165" s="20">
        <f t="shared" si="54"/>
        <v>2000</v>
      </c>
      <c r="S165" s="20">
        <f t="shared" si="54"/>
        <v>18400</v>
      </c>
      <c r="T165" s="20">
        <f t="shared" si="54"/>
        <v>0</v>
      </c>
      <c r="U165" s="20">
        <f t="shared" si="54"/>
        <v>0</v>
      </c>
      <c r="V165" s="20">
        <f t="shared" si="54"/>
        <v>18400</v>
      </c>
    </row>
    <row r="166" spans="1:22" s="21" customFormat="1" ht="37.5" x14ac:dyDescent="0.25">
      <c r="A166" s="30" t="s">
        <v>30</v>
      </c>
      <c r="B166" s="29" t="s">
        <v>31</v>
      </c>
      <c r="C166" s="19"/>
      <c r="D166" s="19"/>
      <c r="E166" s="19"/>
      <c r="F166" s="19"/>
      <c r="G166" s="20">
        <f>G167</f>
        <v>5059</v>
      </c>
      <c r="H166" s="20">
        <f t="shared" ref="H166:V167" si="55">H167</f>
        <v>0</v>
      </c>
      <c r="I166" s="20">
        <f t="shared" si="55"/>
        <v>0</v>
      </c>
      <c r="J166" s="20">
        <f t="shared" si="55"/>
        <v>5059</v>
      </c>
      <c r="K166" s="20">
        <f t="shared" si="55"/>
        <v>2000</v>
      </c>
      <c r="L166" s="20">
        <f t="shared" si="55"/>
        <v>0</v>
      </c>
      <c r="M166" s="20">
        <f t="shared" si="55"/>
        <v>0</v>
      </c>
      <c r="N166" s="20">
        <f t="shared" si="55"/>
        <v>2000</v>
      </c>
      <c r="O166" s="20">
        <f t="shared" si="55"/>
        <v>2000</v>
      </c>
      <c r="P166" s="20">
        <f t="shared" si="55"/>
        <v>0</v>
      </c>
      <c r="Q166" s="20">
        <f t="shared" si="55"/>
        <v>0</v>
      </c>
      <c r="R166" s="20">
        <f t="shared" si="55"/>
        <v>2000</v>
      </c>
      <c r="S166" s="20">
        <f t="shared" si="55"/>
        <v>2000</v>
      </c>
      <c r="T166" s="20">
        <f t="shared" si="55"/>
        <v>0</v>
      </c>
      <c r="U166" s="20">
        <f t="shared" si="55"/>
        <v>0</v>
      </c>
      <c r="V166" s="20">
        <f t="shared" si="55"/>
        <v>2000</v>
      </c>
    </row>
    <row r="167" spans="1:22" s="21" customFormat="1" ht="18.75" x14ac:dyDescent="0.25">
      <c r="A167" s="30" t="s">
        <v>17</v>
      </c>
      <c r="B167" s="29" t="s">
        <v>32</v>
      </c>
      <c r="C167" s="19"/>
      <c r="D167" s="19"/>
      <c r="E167" s="19"/>
      <c r="F167" s="19"/>
      <c r="G167" s="20">
        <f>G168</f>
        <v>5059</v>
      </c>
      <c r="H167" s="20">
        <f t="shared" si="55"/>
        <v>0</v>
      </c>
      <c r="I167" s="20">
        <f t="shared" si="55"/>
        <v>0</v>
      </c>
      <c r="J167" s="20">
        <f t="shared" si="55"/>
        <v>5059</v>
      </c>
      <c r="K167" s="20">
        <f t="shared" si="55"/>
        <v>2000</v>
      </c>
      <c r="L167" s="20">
        <f t="shared" si="55"/>
        <v>0</v>
      </c>
      <c r="M167" s="20">
        <f t="shared" si="55"/>
        <v>0</v>
      </c>
      <c r="N167" s="20">
        <f t="shared" si="55"/>
        <v>2000</v>
      </c>
      <c r="O167" s="20">
        <f t="shared" si="55"/>
        <v>2000</v>
      </c>
      <c r="P167" s="20">
        <f t="shared" si="55"/>
        <v>0</v>
      </c>
      <c r="Q167" s="20">
        <f t="shared" si="55"/>
        <v>0</v>
      </c>
      <c r="R167" s="20">
        <f t="shared" si="55"/>
        <v>2000</v>
      </c>
      <c r="S167" s="20">
        <f t="shared" si="55"/>
        <v>2000</v>
      </c>
      <c r="T167" s="20">
        <f t="shared" si="55"/>
        <v>0</v>
      </c>
      <c r="U167" s="20">
        <f t="shared" si="55"/>
        <v>0</v>
      </c>
      <c r="V167" s="20">
        <f t="shared" si="55"/>
        <v>2000</v>
      </c>
    </row>
    <row r="168" spans="1:22" s="21" customFormat="1" ht="75" x14ac:dyDescent="0.25">
      <c r="A168" s="17"/>
      <c r="B168" s="65" t="s">
        <v>246</v>
      </c>
      <c r="C168" s="19" t="s">
        <v>247</v>
      </c>
      <c r="D168" s="19"/>
      <c r="E168" s="72" t="s">
        <v>35</v>
      </c>
      <c r="F168" s="43" t="s">
        <v>248</v>
      </c>
      <c r="G168" s="52">
        <v>5059</v>
      </c>
      <c r="H168" s="40"/>
      <c r="I168" s="40"/>
      <c r="J168" s="52">
        <v>5059</v>
      </c>
      <c r="K168" s="40">
        <v>2000</v>
      </c>
      <c r="L168" s="40"/>
      <c r="M168" s="40"/>
      <c r="N168" s="40">
        <v>2000</v>
      </c>
      <c r="O168" s="40">
        <v>2000</v>
      </c>
      <c r="P168" s="40"/>
      <c r="Q168" s="40"/>
      <c r="R168" s="40">
        <v>2000</v>
      </c>
      <c r="S168" s="40">
        <v>2000</v>
      </c>
      <c r="T168" s="40"/>
      <c r="U168" s="40"/>
      <c r="V168" s="40">
        <v>2000</v>
      </c>
    </row>
    <row r="169" spans="1:22" s="21" customFormat="1" ht="23.1" customHeight="1" x14ac:dyDescent="0.25">
      <c r="A169" s="30" t="s">
        <v>43</v>
      </c>
      <c r="B169" s="29" t="s">
        <v>112</v>
      </c>
      <c r="C169" s="19"/>
      <c r="D169" s="19"/>
      <c r="E169" s="19"/>
      <c r="F169" s="19"/>
      <c r="G169" s="20">
        <f>G170</f>
        <v>115000</v>
      </c>
      <c r="H169" s="20">
        <f t="shared" ref="H169:V169" si="56">H170</f>
        <v>0</v>
      </c>
      <c r="I169" s="20">
        <f t="shared" si="56"/>
        <v>0</v>
      </c>
      <c r="J169" s="20">
        <f t="shared" si="56"/>
        <v>115000</v>
      </c>
      <c r="K169" s="20">
        <f t="shared" si="56"/>
        <v>0</v>
      </c>
      <c r="L169" s="20">
        <f t="shared" si="56"/>
        <v>0</v>
      </c>
      <c r="M169" s="20">
        <f t="shared" si="56"/>
        <v>0</v>
      </c>
      <c r="N169" s="20">
        <f t="shared" si="56"/>
        <v>0</v>
      </c>
      <c r="O169" s="20">
        <f t="shared" si="56"/>
        <v>0</v>
      </c>
      <c r="P169" s="20">
        <f t="shared" si="56"/>
        <v>0</v>
      </c>
      <c r="Q169" s="20">
        <f t="shared" si="56"/>
        <v>0</v>
      </c>
      <c r="R169" s="20">
        <f t="shared" si="56"/>
        <v>0</v>
      </c>
      <c r="S169" s="20">
        <f t="shared" si="56"/>
        <v>16400</v>
      </c>
      <c r="T169" s="20">
        <f t="shared" si="56"/>
        <v>0</v>
      </c>
      <c r="U169" s="20">
        <f t="shared" si="56"/>
        <v>0</v>
      </c>
      <c r="V169" s="20">
        <f t="shared" si="56"/>
        <v>16400</v>
      </c>
    </row>
    <row r="170" spans="1:22" s="21" customFormat="1" ht="23.1" customHeight="1" x14ac:dyDescent="0.25">
      <c r="A170" s="30" t="s">
        <v>17</v>
      </c>
      <c r="B170" s="29" t="s">
        <v>32</v>
      </c>
      <c r="C170" s="19"/>
      <c r="D170" s="19"/>
      <c r="E170" s="19"/>
      <c r="F170" s="19"/>
      <c r="G170" s="20">
        <f>SUM(G171:G175)</f>
        <v>115000</v>
      </c>
      <c r="H170" s="20">
        <f t="shared" ref="H170:V170" si="57">SUM(H171:H175)</f>
        <v>0</v>
      </c>
      <c r="I170" s="20">
        <f t="shared" si="57"/>
        <v>0</v>
      </c>
      <c r="J170" s="20">
        <f t="shared" si="57"/>
        <v>115000</v>
      </c>
      <c r="K170" s="20">
        <f t="shared" si="57"/>
        <v>0</v>
      </c>
      <c r="L170" s="20">
        <f t="shared" si="57"/>
        <v>0</v>
      </c>
      <c r="M170" s="20">
        <f t="shared" si="57"/>
        <v>0</v>
      </c>
      <c r="N170" s="20">
        <f t="shared" si="57"/>
        <v>0</v>
      </c>
      <c r="O170" s="20">
        <f t="shared" si="57"/>
        <v>0</v>
      </c>
      <c r="P170" s="20">
        <f t="shared" si="57"/>
        <v>0</v>
      </c>
      <c r="Q170" s="20">
        <f t="shared" si="57"/>
        <v>0</v>
      </c>
      <c r="R170" s="20">
        <f t="shared" si="57"/>
        <v>0</v>
      </c>
      <c r="S170" s="20">
        <f t="shared" si="57"/>
        <v>16400</v>
      </c>
      <c r="T170" s="20">
        <f t="shared" si="57"/>
        <v>0</v>
      </c>
      <c r="U170" s="20">
        <f t="shared" si="57"/>
        <v>0</v>
      </c>
      <c r="V170" s="20">
        <f t="shared" si="57"/>
        <v>16400</v>
      </c>
    </row>
    <row r="171" spans="1:22" s="21" customFormat="1" ht="23.1" customHeight="1" x14ac:dyDescent="0.25">
      <c r="A171" s="17"/>
      <c r="B171" s="83" t="s">
        <v>249</v>
      </c>
      <c r="C171" s="19" t="s">
        <v>247</v>
      </c>
      <c r="D171" s="19"/>
      <c r="E171" s="55" t="s">
        <v>41</v>
      </c>
      <c r="F171" s="55"/>
      <c r="G171" s="90">
        <v>20000</v>
      </c>
      <c r="H171" s="40"/>
      <c r="I171" s="40"/>
      <c r="J171" s="90">
        <v>20000</v>
      </c>
      <c r="K171" s="40"/>
      <c r="L171" s="40"/>
      <c r="M171" s="40"/>
      <c r="N171" s="40"/>
      <c r="O171" s="40"/>
      <c r="P171" s="40"/>
      <c r="Q171" s="40"/>
      <c r="R171" s="40"/>
      <c r="S171" s="53">
        <f>2900+1600</f>
        <v>4500</v>
      </c>
      <c r="T171" s="40"/>
      <c r="U171" s="40"/>
      <c r="V171" s="53">
        <f>2900+1600</f>
        <v>4500</v>
      </c>
    </row>
    <row r="172" spans="1:22" s="21" customFormat="1" ht="23.1" customHeight="1" x14ac:dyDescent="0.25">
      <c r="A172" s="17"/>
      <c r="B172" s="85" t="s">
        <v>250</v>
      </c>
      <c r="C172" s="19" t="s">
        <v>247</v>
      </c>
      <c r="D172" s="19"/>
      <c r="E172" s="55" t="s">
        <v>41</v>
      </c>
      <c r="F172" s="55"/>
      <c r="G172" s="90">
        <v>28000</v>
      </c>
      <c r="H172" s="40"/>
      <c r="I172" s="40"/>
      <c r="J172" s="90">
        <v>28000</v>
      </c>
      <c r="K172" s="40"/>
      <c r="L172" s="40"/>
      <c r="M172" s="40"/>
      <c r="N172" s="40"/>
      <c r="O172" s="40"/>
      <c r="P172" s="40"/>
      <c r="Q172" s="40"/>
      <c r="R172" s="40"/>
      <c r="S172" s="53">
        <v>2900</v>
      </c>
      <c r="T172" s="40"/>
      <c r="U172" s="40"/>
      <c r="V172" s="53">
        <v>2900</v>
      </c>
    </row>
    <row r="173" spans="1:22" s="21" customFormat="1" ht="23.1" customHeight="1" x14ac:dyDescent="0.25">
      <c r="A173" s="17"/>
      <c r="B173" s="85" t="s">
        <v>251</v>
      </c>
      <c r="C173" s="19" t="s">
        <v>247</v>
      </c>
      <c r="D173" s="19"/>
      <c r="E173" s="55" t="s">
        <v>41</v>
      </c>
      <c r="F173" s="55"/>
      <c r="G173" s="90">
        <v>19000</v>
      </c>
      <c r="H173" s="40"/>
      <c r="I173" s="40"/>
      <c r="J173" s="90">
        <v>19000</v>
      </c>
      <c r="K173" s="40"/>
      <c r="L173" s="40"/>
      <c r="M173" s="40"/>
      <c r="N173" s="40"/>
      <c r="O173" s="40"/>
      <c r="P173" s="40"/>
      <c r="Q173" s="40"/>
      <c r="R173" s="40"/>
      <c r="S173" s="53">
        <v>2900</v>
      </c>
      <c r="T173" s="40"/>
      <c r="U173" s="40"/>
      <c r="V173" s="53">
        <v>2900</v>
      </c>
    </row>
    <row r="174" spans="1:22" s="21" customFormat="1" ht="23.1" customHeight="1" x14ac:dyDescent="0.25">
      <c r="A174" s="17"/>
      <c r="B174" s="83" t="s">
        <v>252</v>
      </c>
      <c r="C174" s="19" t="s">
        <v>247</v>
      </c>
      <c r="D174" s="19"/>
      <c r="E174" s="55" t="s">
        <v>41</v>
      </c>
      <c r="F174" s="55"/>
      <c r="G174" s="90">
        <v>26000</v>
      </c>
      <c r="H174" s="40"/>
      <c r="I174" s="40"/>
      <c r="J174" s="90">
        <v>26000</v>
      </c>
      <c r="K174" s="40"/>
      <c r="L174" s="40"/>
      <c r="M174" s="40"/>
      <c r="N174" s="40"/>
      <c r="O174" s="40"/>
      <c r="P174" s="40"/>
      <c r="Q174" s="40"/>
      <c r="R174" s="40"/>
      <c r="S174" s="53">
        <v>2900</v>
      </c>
      <c r="T174" s="40"/>
      <c r="U174" s="40"/>
      <c r="V174" s="53">
        <v>2900</v>
      </c>
    </row>
    <row r="175" spans="1:22" s="21" customFormat="1" ht="23.1" customHeight="1" x14ac:dyDescent="0.25">
      <c r="A175" s="17"/>
      <c r="B175" s="83" t="s">
        <v>253</v>
      </c>
      <c r="C175" s="19" t="s">
        <v>247</v>
      </c>
      <c r="D175" s="19"/>
      <c r="E175" s="55" t="s">
        <v>41</v>
      </c>
      <c r="F175" s="43"/>
      <c r="G175" s="90">
        <v>22000</v>
      </c>
      <c r="H175" s="40"/>
      <c r="I175" s="40"/>
      <c r="J175" s="90">
        <v>22000</v>
      </c>
      <c r="K175" s="40"/>
      <c r="L175" s="40"/>
      <c r="M175" s="40"/>
      <c r="N175" s="40"/>
      <c r="O175" s="40"/>
      <c r="P175" s="40"/>
      <c r="Q175" s="40"/>
      <c r="R175" s="40"/>
      <c r="S175" s="53">
        <v>3200</v>
      </c>
      <c r="T175" s="40"/>
      <c r="U175" s="40"/>
      <c r="V175" s="53">
        <v>3200</v>
      </c>
    </row>
    <row r="176" spans="1:22" s="21" customFormat="1" ht="23.1" customHeight="1" x14ac:dyDescent="0.25">
      <c r="A176" s="17"/>
      <c r="B176" s="69"/>
      <c r="C176" s="19"/>
      <c r="D176" s="19"/>
      <c r="E176" s="19"/>
      <c r="F176" s="19"/>
      <c r="G176" s="40"/>
      <c r="H176" s="40"/>
      <c r="I176" s="40"/>
      <c r="J176" s="40"/>
      <c r="K176" s="40"/>
      <c r="L176" s="40"/>
      <c r="M176" s="40"/>
      <c r="N176" s="40"/>
      <c r="O176" s="40"/>
      <c r="P176" s="40"/>
      <c r="Q176" s="40"/>
      <c r="R176" s="40"/>
      <c r="S176" s="40"/>
      <c r="T176" s="40"/>
      <c r="U176" s="40"/>
      <c r="V176" s="40"/>
    </row>
    <row r="177" spans="1:22" s="21" customFormat="1" ht="23.1" customHeight="1" x14ac:dyDescent="0.25">
      <c r="A177" s="17" t="s">
        <v>254</v>
      </c>
      <c r="B177" s="62" t="s">
        <v>255</v>
      </c>
      <c r="C177" s="19"/>
      <c r="D177" s="19"/>
      <c r="E177" s="19"/>
      <c r="F177" s="19"/>
      <c r="G177" s="20">
        <f>G178</f>
        <v>135554.14799999999</v>
      </c>
      <c r="H177" s="20">
        <f t="shared" ref="H177:V177" si="58">H178</f>
        <v>0</v>
      </c>
      <c r="I177" s="20">
        <f t="shared" si="58"/>
        <v>0</v>
      </c>
      <c r="J177" s="20">
        <f t="shared" si="58"/>
        <v>135554.14799999999</v>
      </c>
      <c r="K177" s="20">
        <f t="shared" si="58"/>
        <v>23600</v>
      </c>
      <c r="L177" s="20">
        <f t="shared" si="58"/>
        <v>0</v>
      </c>
      <c r="M177" s="20">
        <f t="shared" si="58"/>
        <v>0</v>
      </c>
      <c r="N177" s="20">
        <f t="shared" si="58"/>
        <v>23600</v>
      </c>
      <c r="O177" s="20">
        <f t="shared" si="58"/>
        <v>23600</v>
      </c>
      <c r="P177" s="20">
        <f t="shared" si="58"/>
        <v>0</v>
      </c>
      <c r="Q177" s="20">
        <f t="shared" si="58"/>
        <v>0</v>
      </c>
      <c r="R177" s="20">
        <f t="shared" si="58"/>
        <v>23600</v>
      </c>
      <c r="S177" s="20">
        <f t="shared" si="58"/>
        <v>37400</v>
      </c>
      <c r="T177" s="20">
        <f t="shared" si="58"/>
        <v>0</v>
      </c>
      <c r="U177" s="20">
        <f t="shared" si="58"/>
        <v>0</v>
      </c>
      <c r="V177" s="20">
        <f t="shared" si="58"/>
        <v>37400</v>
      </c>
    </row>
    <row r="178" spans="1:22" s="21" customFormat="1" ht="23.1" customHeight="1" x14ac:dyDescent="0.25">
      <c r="A178" s="45">
        <v>1</v>
      </c>
      <c r="B178" s="63" t="s">
        <v>88</v>
      </c>
      <c r="C178" s="19"/>
      <c r="D178" s="19"/>
      <c r="E178" s="19"/>
      <c r="F178" s="19"/>
      <c r="G178" s="20">
        <f>G179+G184+G187</f>
        <v>135554.14799999999</v>
      </c>
      <c r="H178" s="20">
        <f t="shared" ref="H178:V178" si="59">H179+H184+H187</f>
        <v>0</v>
      </c>
      <c r="I178" s="20">
        <f t="shared" si="59"/>
        <v>0</v>
      </c>
      <c r="J178" s="20">
        <f t="shared" si="59"/>
        <v>135554.14799999999</v>
      </c>
      <c r="K178" s="20">
        <f t="shared" si="59"/>
        <v>23600</v>
      </c>
      <c r="L178" s="20">
        <f t="shared" si="59"/>
        <v>0</v>
      </c>
      <c r="M178" s="20">
        <f t="shared" si="59"/>
        <v>0</v>
      </c>
      <c r="N178" s="20">
        <f t="shared" si="59"/>
        <v>23600</v>
      </c>
      <c r="O178" s="20">
        <f t="shared" si="59"/>
        <v>23600</v>
      </c>
      <c r="P178" s="20">
        <f t="shared" si="59"/>
        <v>0</v>
      </c>
      <c r="Q178" s="20">
        <f t="shared" si="59"/>
        <v>0</v>
      </c>
      <c r="R178" s="20">
        <f t="shared" si="59"/>
        <v>23600</v>
      </c>
      <c r="S178" s="20">
        <f t="shared" si="59"/>
        <v>37400</v>
      </c>
      <c r="T178" s="20">
        <f t="shared" si="59"/>
        <v>0</v>
      </c>
      <c r="U178" s="20">
        <f t="shared" si="59"/>
        <v>0</v>
      </c>
      <c r="V178" s="20">
        <f t="shared" si="59"/>
        <v>37400</v>
      </c>
    </row>
    <row r="179" spans="1:22" s="21" customFormat="1" ht="42" customHeight="1" x14ac:dyDescent="0.25">
      <c r="A179" s="30" t="s">
        <v>30</v>
      </c>
      <c r="B179" s="29" t="s">
        <v>31</v>
      </c>
      <c r="C179" s="19"/>
      <c r="D179" s="19"/>
      <c r="E179" s="19"/>
      <c r="F179" s="19"/>
      <c r="G179" s="20">
        <f>G180</f>
        <v>25754</v>
      </c>
      <c r="H179" s="20">
        <f t="shared" ref="H179:V179" si="60">H180</f>
        <v>0</v>
      </c>
      <c r="I179" s="20">
        <f t="shared" si="60"/>
        <v>0</v>
      </c>
      <c r="J179" s="20">
        <f t="shared" si="60"/>
        <v>25754</v>
      </c>
      <c r="K179" s="20">
        <f t="shared" si="60"/>
        <v>13000</v>
      </c>
      <c r="L179" s="20">
        <f t="shared" si="60"/>
        <v>0</v>
      </c>
      <c r="M179" s="20">
        <f t="shared" si="60"/>
        <v>0</v>
      </c>
      <c r="N179" s="20">
        <f t="shared" si="60"/>
        <v>13000</v>
      </c>
      <c r="O179" s="20">
        <f t="shared" si="60"/>
        <v>13000</v>
      </c>
      <c r="P179" s="20">
        <f t="shared" si="60"/>
        <v>0</v>
      </c>
      <c r="Q179" s="20">
        <f t="shared" si="60"/>
        <v>0</v>
      </c>
      <c r="R179" s="20">
        <f t="shared" si="60"/>
        <v>13000</v>
      </c>
      <c r="S179" s="20">
        <f t="shared" si="60"/>
        <v>11500</v>
      </c>
      <c r="T179" s="20">
        <f t="shared" si="60"/>
        <v>0</v>
      </c>
      <c r="U179" s="20">
        <f t="shared" si="60"/>
        <v>0</v>
      </c>
      <c r="V179" s="20">
        <f t="shared" si="60"/>
        <v>11500</v>
      </c>
    </row>
    <row r="180" spans="1:22" s="21" customFormat="1" ht="23.1" customHeight="1" x14ac:dyDescent="0.25">
      <c r="A180" s="30" t="s">
        <v>17</v>
      </c>
      <c r="B180" s="29" t="s">
        <v>32</v>
      </c>
      <c r="C180" s="19"/>
      <c r="D180" s="19"/>
      <c r="E180" s="19"/>
      <c r="F180" s="19"/>
      <c r="G180" s="20">
        <f>SUM(G181:G183)</f>
        <v>25754</v>
      </c>
      <c r="H180" s="20">
        <f t="shared" ref="H180:V180" si="61">SUM(H181:H183)</f>
        <v>0</v>
      </c>
      <c r="I180" s="20">
        <f t="shared" si="61"/>
        <v>0</v>
      </c>
      <c r="J180" s="20">
        <f t="shared" si="61"/>
        <v>25754</v>
      </c>
      <c r="K180" s="20">
        <f t="shared" si="61"/>
        <v>13000</v>
      </c>
      <c r="L180" s="20">
        <f t="shared" si="61"/>
        <v>0</v>
      </c>
      <c r="M180" s="20">
        <f t="shared" si="61"/>
        <v>0</v>
      </c>
      <c r="N180" s="20">
        <f t="shared" si="61"/>
        <v>13000</v>
      </c>
      <c r="O180" s="20">
        <f t="shared" si="61"/>
        <v>13000</v>
      </c>
      <c r="P180" s="20">
        <f t="shared" si="61"/>
        <v>0</v>
      </c>
      <c r="Q180" s="20">
        <f t="shared" si="61"/>
        <v>0</v>
      </c>
      <c r="R180" s="20">
        <f t="shared" si="61"/>
        <v>13000</v>
      </c>
      <c r="S180" s="20">
        <f t="shared" si="61"/>
        <v>11500</v>
      </c>
      <c r="T180" s="20">
        <f t="shared" si="61"/>
        <v>0</v>
      </c>
      <c r="U180" s="20">
        <f t="shared" si="61"/>
        <v>0</v>
      </c>
      <c r="V180" s="20">
        <f t="shared" si="61"/>
        <v>11500</v>
      </c>
    </row>
    <row r="181" spans="1:22" s="21" customFormat="1" ht="66.599999999999994" customHeight="1" x14ac:dyDescent="0.25">
      <c r="A181" s="17"/>
      <c r="B181" s="91" t="s">
        <v>256</v>
      </c>
      <c r="C181" s="19" t="s">
        <v>257</v>
      </c>
      <c r="D181" s="19"/>
      <c r="E181" s="72" t="s">
        <v>96</v>
      </c>
      <c r="F181" s="92" t="s">
        <v>258</v>
      </c>
      <c r="G181" s="64">
        <v>6631</v>
      </c>
      <c r="H181" s="40"/>
      <c r="I181" s="40"/>
      <c r="J181" s="64">
        <v>6631</v>
      </c>
      <c r="K181" s="40">
        <v>4000</v>
      </c>
      <c r="L181" s="40"/>
      <c r="M181" s="40"/>
      <c r="N181" s="40">
        <v>4000</v>
      </c>
      <c r="O181" s="40">
        <v>4000</v>
      </c>
      <c r="P181" s="40"/>
      <c r="Q181" s="40"/>
      <c r="R181" s="40">
        <v>4000</v>
      </c>
      <c r="S181" s="52">
        <v>2500</v>
      </c>
      <c r="T181" s="40"/>
      <c r="U181" s="40"/>
      <c r="V181" s="52">
        <v>2500</v>
      </c>
    </row>
    <row r="182" spans="1:22" s="21" customFormat="1" ht="66.599999999999994" customHeight="1" x14ac:dyDescent="0.25">
      <c r="A182" s="17"/>
      <c r="B182" s="91" t="s">
        <v>259</v>
      </c>
      <c r="C182" s="19" t="s">
        <v>257</v>
      </c>
      <c r="D182" s="19"/>
      <c r="E182" s="72" t="s">
        <v>96</v>
      </c>
      <c r="F182" s="92" t="s">
        <v>260</v>
      </c>
      <c r="G182" s="64">
        <v>4165</v>
      </c>
      <c r="H182" s="40"/>
      <c r="I182" s="40"/>
      <c r="J182" s="64">
        <v>4165</v>
      </c>
      <c r="K182" s="40">
        <v>3000</v>
      </c>
      <c r="L182" s="40"/>
      <c r="M182" s="40"/>
      <c r="N182" s="40">
        <v>3000</v>
      </c>
      <c r="O182" s="40">
        <v>3000</v>
      </c>
      <c r="P182" s="40"/>
      <c r="Q182" s="40"/>
      <c r="R182" s="40">
        <v>3000</v>
      </c>
      <c r="S182" s="52">
        <v>1000</v>
      </c>
      <c r="T182" s="40"/>
      <c r="U182" s="40"/>
      <c r="V182" s="52">
        <v>1000</v>
      </c>
    </row>
    <row r="183" spans="1:22" s="21" customFormat="1" ht="66.599999999999994" customHeight="1" x14ac:dyDescent="0.25">
      <c r="A183" s="17"/>
      <c r="B183" s="91" t="s">
        <v>261</v>
      </c>
      <c r="C183" s="19" t="s">
        <v>257</v>
      </c>
      <c r="D183" s="19"/>
      <c r="E183" s="72" t="s">
        <v>96</v>
      </c>
      <c r="F183" s="92" t="s">
        <v>262</v>
      </c>
      <c r="G183" s="64">
        <v>14958</v>
      </c>
      <c r="H183" s="40"/>
      <c r="I183" s="40"/>
      <c r="J183" s="64">
        <v>14958</v>
      </c>
      <c r="K183" s="40">
        <v>6000</v>
      </c>
      <c r="L183" s="40"/>
      <c r="M183" s="40"/>
      <c r="N183" s="40">
        <v>6000</v>
      </c>
      <c r="O183" s="40">
        <v>6000</v>
      </c>
      <c r="P183" s="40"/>
      <c r="Q183" s="40"/>
      <c r="R183" s="40">
        <v>6000</v>
      </c>
      <c r="S183" s="52">
        <v>8000</v>
      </c>
      <c r="T183" s="40"/>
      <c r="U183" s="40"/>
      <c r="V183" s="52">
        <v>8000</v>
      </c>
    </row>
    <row r="184" spans="1:22" s="21" customFormat="1" ht="46.5" customHeight="1" x14ac:dyDescent="0.25">
      <c r="A184" s="30" t="s">
        <v>43</v>
      </c>
      <c r="B184" s="29" t="s">
        <v>44</v>
      </c>
      <c r="C184" s="19"/>
      <c r="D184" s="19"/>
      <c r="E184" s="19"/>
      <c r="F184" s="19"/>
      <c r="G184" s="20">
        <f>G185</f>
        <v>24182.612000000001</v>
      </c>
      <c r="H184" s="20">
        <f t="shared" ref="H184:V185" si="62">H185</f>
        <v>0</v>
      </c>
      <c r="I184" s="20">
        <f t="shared" si="62"/>
        <v>0</v>
      </c>
      <c r="J184" s="20">
        <f t="shared" si="62"/>
        <v>24182.612000000001</v>
      </c>
      <c r="K184" s="20">
        <f t="shared" si="62"/>
        <v>10600</v>
      </c>
      <c r="L184" s="20">
        <f t="shared" si="62"/>
        <v>0</v>
      </c>
      <c r="M184" s="20">
        <f t="shared" si="62"/>
        <v>0</v>
      </c>
      <c r="N184" s="20">
        <f t="shared" si="62"/>
        <v>10600</v>
      </c>
      <c r="O184" s="20">
        <f t="shared" si="62"/>
        <v>10600</v>
      </c>
      <c r="P184" s="20">
        <f t="shared" si="62"/>
        <v>0</v>
      </c>
      <c r="Q184" s="20">
        <f t="shared" si="62"/>
        <v>0</v>
      </c>
      <c r="R184" s="20">
        <f t="shared" si="62"/>
        <v>10600</v>
      </c>
      <c r="S184" s="20">
        <f t="shared" si="62"/>
        <v>9500</v>
      </c>
      <c r="T184" s="20">
        <f t="shared" si="62"/>
        <v>0</v>
      </c>
      <c r="U184" s="20">
        <f t="shared" si="62"/>
        <v>0</v>
      </c>
      <c r="V184" s="20">
        <f t="shared" si="62"/>
        <v>9500</v>
      </c>
    </row>
    <row r="185" spans="1:22" s="21" customFormat="1" ht="23.1" customHeight="1" x14ac:dyDescent="0.25">
      <c r="A185" s="30" t="s">
        <v>17</v>
      </c>
      <c r="B185" s="29" t="s">
        <v>32</v>
      </c>
      <c r="C185" s="19"/>
      <c r="D185" s="19"/>
      <c r="E185" s="19"/>
      <c r="F185" s="19"/>
      <c r="G185" s="20">
        <f>G186</f>
        <v>24182.612000000001</v>
      </c>
      <c r="H185" s="20">
        <f t="shared" si="62"/>
        <v>0</v>
      </c>
      <c r="I185" s="20">
        <f t="shared" si="62"/>
        <v>0</v>
      </c>
      <c r="J185" s="20">
        <f t="shared" si="62"/>
        <v>24182.612000000001</v>
      </c>
      <c r="K185" s="20">
        <f t="shared" si="62"/>
        <v>10600</v>
      </c>
      <c r="L185" s="20">
        <f t="shared" si="62"/>
        <v>0</v>
      </c>
      <c r="M185" s="20">
        <f t="shared" si="62"/>
        <v>0</v>
      </c>
      <c r="N185" s="20">
        <f t="shared" si="62"/>
        <v>10600</v>
      </c>
      <c r="O185" s="20">
        <f t="shared" si="62"/>
        <v>10600</v>
      </c>
      <c r="P185" s="20">
        <f t="shared" si="62"/>
        <v>0</v>
      </c>
      <c r="Q185" s="20">
        <f t="shared" si="62"/>
        <v>0</v>
      </c>
      <c r="R185" s="20">
        <f t="shared" si="62"/>
        <v>10600</v>
      </c>
      <c r="S185" s="20">
        <f t="shared" si="62"/>
        <v>9500</v>
      </c>
      <c r="T185" s="20">
        <f t="shared" si="62"/>
        <v>0</v>
      </c>
      <c r="U185" s="20">
        <f t="shared" si="62"/>
        <v>0</v>
      </c>
      <c r="V185" s="20">
        <f t="shared" si="62"/>
        <v>9500</v>
      </c>
    </row>
    <row r="186" spans="1:22" s="21" customFormat="1" ht="66.95" customHeight="1" x14ac:dyDescent="0.25">
      <c r="A186" s="17"/>
      <c r="B186" s="91" t="s">
        <v>263</v>
      </c>
      <c r="C186" s="19" t="s">
        <v>257</v>
      </c>
      <c r="D186" s="19"/>
      <c r="E186" s="72" t="s">
        <v>96</v>
      </c>
      <c r="F186" s="92" t="s">
        <v>264</v>
      </c>
      <c r="G186" s="64">
        <v>24182.612000000001</v>
      </c>
      <c r="H186" s="40"/>
      <c r="I186" s="40"/>
      <c r="J186" s="64">
        <v>24182.612000000001</v>
      </c>
      <c r="K186" s="40">
        <v>10600</v>
      </c>
      <c r="L186" s="40"/>
      <c r="M186" s="40"/>
      <c r="N186" s="40">
        <v>10600</v>
      </c>
      <c r="O186" s="40">
        <v>10600</v>
      </c>
      <c r="P186" s="40"/>
      <c r="Q186" s="40"/>
      <c r="R186" s="40">
        <v>10600</v>
      </c>
      <c r="S186" s="52">
        <v>9500</v>
      </c>
      <c r="T186" s="40"/>
      <c r="U186" s="40"/>
      <c r="V186" s="52">
        <v>9500</v>
      </c>
    </row>
    <row r="187" spans="1:22" s="21" customFormat="1" ht="37.5" x14ac:dyDescent="0.25">
      <c r="A187" s="30" t="s">
        <v>111</v>
      </c>
      <c r="B187" s="29" t="s">
        <v>112</v>
      </c>
      <c r="C187" s="19"/>
      <c r="D187" s="19"/>
      <c r="E187" s="19"/>
      <c r="F187" s="19"/>
      <c r="G187" s="20">
        <f>G188</f>
        <v>85617.535999999993</v>
      </c>
      <c r="H187" s="20">
        <f t="shared" ref="H187:V187" si="63">H188</f>
        <v>0</v>
      </c>
      <c r="I187" s="20">
        <f t="shared" si="63"/>
        <v>0</v>
      </c>
      <c r="J187" s="20">
        <f t="shared" si="63"/>
        <v>85617.535999999993</v>
      </c>
      <c r="K187" s="20">
        <f t="shared" si="63"/>
        <v>0</v>
      </c>
      <c r="L187" s="20">
        <f t="shared" si="63"/>
        <v>0</v>
      </c>
      <c r="M187" s="20">
        <f t="shared" si="63"/>
        <v>0</v>
      </c>
      <c r="N187" s="20">
        <f t="shared" si="63"/>
        <v>0</v>
      </c>
      <c r="O187" s="20">
        <f t="shared" si="63"/>
        <v>0</v>
      </c>
      <c r="P187" s="20">
        <f t="shared" si="63"/>
        <v>0</v>
      </c>
      <c r="Q187" s="20">
        <f t="shared" si="63"/>
        <v>0</v>
      </c>
      <c r="R187" s="20">
        <f t="shared" si="63"/>
        <v>0</v>
      </c>
      <c r="S187" s="20">
        <f t="shared" si="63"/>
        <v>16400</v>
      </c>
      <c r="T187" s="20">
        <f t="shared" si="63"/>
        <v>0</v>
      </c>
      <c r="U187" s="20">
        <f t="shared" si="63"/>
        <v>0</v>
      </c>
      <c r="V187" s="20">
        <f t="shared" si="63"/>
        <v>16400</v>
      </c>
    </row>
    <row r="188" spans="1:22" s="21" customFormat="1" ht="18.75" x14ac:dyDescent="0.25">
      <c r="A188" s="30" t="s">
        <v>17</v>
      </c>
      <c r="B188" s="29" t="s">
        <v>32</v>
      </c>
      <c r="C188" s="19"/>
      <c r="D188" s="19"/>
      <c r="E188" s="19"/>
      <c r="F188" s="19"/>
      <c r="G188" s="20">
        <f>SUM(G189:G193)</f>
        <v>85617.535999999993</v>
      </c>
      <c r="H188" s="20">
        <f t="shared" ref="H188:V188" si="64">SUM(H189:H193)</f>
        <v>0</v>
      </c>
      <c r="I188" s="20">
        <f t="shared" si="64"/>
        <v>0</v>
      </c>
      <c r="J188" s="20">
        <f t="shared" si="64"/>
        <v>85617.535999999993</v>
      </c>
      <c r="K188" s="20">
        <f t="shared" si="64"/>
        <v>0</v>
      </c>
      <c r="L188" s="20">
        <f t="shared" si="64"/>
        <v>0</v>
      </c>
      <c r="M188" s="20">
        <f t="shared" si="64"/>
        <v>0</v>
      </c>
      <c r="N188" s="20">
        <f t="shared" si="64"/>
        <v>0</v>
      </c>
      <c r="O188" s="20">
        <f t="shared" si="64"/>
        <v>0</v>
      </c>
      <c r="P188" s="20">
        <f t="shared" si="64"/>
        <v>0</v>
      </c>
      <c r="Q188" s="20">
        <f t="shared" si="64"/>
        <v>0</v>
      </c>
      <c r="R188" s="20">
        <f t="shared" si="64"/>
        <v>0</v>
      </c>
      <c r="S188" s="20">
        <f t="shared" si="64"/>
        <v>16400</v>
      </c>
      <c r="T188" s="20">
        <f t="shared" si="64"/>
        <v>0</v>
      </c>
      <c r="U188" s="20">
        <f t="shared" si="64"/>
        <v>0</v>
      </c>
      <c r="V188" s="20">
        <f t="shared" si="64"/>
        <v>16400</v>
      </c>
    </row>
    <row r="189" spans="1:22" s="21" customFormat="1" ht="37.5" x14ac:dyDescent="0.25">
      <c r="A189" s="17"/>
      <c r="B189" s="73" t="s">
        <v>265</v>
      </c>
      <c r="C189" s="19" t="s">
        <v>257</v>
      </c>
      <c r="D189" s="19"/>
      <c r="E189" s="55" t="s">
        <v>41</v>
      </c>
      <c r="F189" s="55"/>
      <c r="G189" s="93">
        <v>13187.757</v>
      </c>
      <c r="H189" s="40"/>
      <c r="I189" s="40"/>
      <c r="J189" s="93">
        <v>13187.757</v>
      </c>
      <c r="K189" s="40"/>
      <c r="L189" s="40"/>
      <c r="M189" s="40"/>
      <c r="N189" s="40"/>
      <c r="O189" s="40"/>
      <c r="P189" s="40"/>
      <c r="Q189" s="40"/>
      <c r="R189" s="40"/>
      <c r="S189" s="53">
        <f>2900+1600</f>
        <v>4500</v>
      </c>
      <c r="T189" s="40"/>
      <c r="U189" s="40"/>
      <c r="V189" s="53">
        <f>2900+1600</f>
        <v>4500</v>
      </c>
    </row>
    <row r="190" spans="1:22" s="21" customFormat="1" ht="37.5" x14ac:dyDescent="0.25">
      <c r="A190" s="17"/>
      <c r="B190" s="73" t="s">
        <v>266</v>
      </c>
      <c r="C190" s="19" t="s">
        <v>257</v>
      </c>
      <c r="D190" s="19"/>
      <c r="E190" s="55" t="s">
        <v>41</v>
      </c>
      <c r="F190" s="55"/>
      <c r="G190" s="93">
        <v>13414.779</v>
      </c>
      <c r="H190" s="40"/>
      <c r="I190" s="40"/>
      <c r="J190" s="93">
        <v>13414.779</v>
      </c>
      <c r="K190" s="40"/>
      <c r="L190" s="40"/>
      <c r="M190" s="40"/>
      <c r="N190" s="40"/>
      <c r="O190" s="40"/>
      <c r="P190" s="40"/>
      <c r="Q190" s="40"/>
      <c r="R190" s="40"/>
      <c r="S190" s="53">
        <v>2900</v>
      </c>
      <c r="T190" s="40"/>
      <c r="U190" s="40"/>
      <c r="V190" s="53">
        <v>2900</v>
      </c>
    </row>
    <row r="191" spans="1:22" s="21" customFormat="1" ht="75" x14ac:dyDescent="0.25">
      <c r="A191" s="17"/>
      <c r="B191" s="73" t="s">
        <v>267</v>
      </c>
      <c r="C191" s="19" t="s">
        <v>257</v>
      </c>
      <c r="D191" s="19"/>
      <c r="E191" s="55" t="s">
        <v>41</v>
      </c>
      <c r="F191" s="55" t="s">
        <v>268</v>
      </c>
      <c r="G191" s="93">
        <v>5231</v>
      </c>
      <c r="H191" s="40"/>
      <c r="I191" s="40"/>
      <c r="J191" s="93">
        <v>5231</v>
      </c>
      <c r="K191" s="40"/>
      <c r="L191" s="40"/>
      <c r="M191" s="40"/>
      <c r="N191" s="40"/>
      <c r="O191" s="40"/>
      <c r="P191" s="40"/>
      <c r="Q191" s="40"/>
      <c r="R191" s="40"/>
      <c r="S191" s="53">
        <v>2900</v>
      </c>
      <c r="T191" s="40"/>
      <c r="U191" s="40"/>
      <c r="V191" s="53">
        <v>2900</v>
      </c>
    </row>
    <row r="192" spans="1:22" s="21" customFormat="1" ht="37.5" x14ac:dyDescent="0.25">
      <c r="A192" s="17"/>
      <c r="B192" s="94" t="s">
        <v>269</v>
      </c>
      <c r="C192" s="19" t="s">
        <v>257</v>
      </c>
      <c r="D192" s="19"/>
      <c r="E192" s="55" t="s">
        <v>41</v>
      </c>
      <c r="F192" s="55"/>
      <c r="G192" s="93">
        <v>16846</v>
      </c>
      <c r="H192" s="40"/>
      <c r="I192" s="40"/>
      <c r="J192" s="93">
        <v>16846</v>
      </c>
      <c r="K192" s="40"/>
      <c r="L192" s="40"/>
      <c r="M192" s="40"/>
      <c r="N192" s="40"/>
      <c r="O192" s="40"/>
      <c r="P192" s="40"/>
      <c r="Q192" s="40"/>
      <c r="R192" s="40"/>
      <c r="S192" s="53">
        <v>2900</v>
      </c>
      <c r="T192" s="40"/>
      <c r="U192" s="40"/>
      <c r="V192" s="53">
        <v>2900</v>
      </c>
    </row>
    <row r="193" spans="1:22" s="21" customFormat="1" ht="37.5" x14ac:dyDescent="0.25">
      <c r="A193" s="17"/>
      <c r="B193" s="94" t="s">
        <v>270</v>
      </c>
      <c r="C193" s="19" t="s">
        <v>257</v>
      </c>
      <c r="D193" s="19"/>
      <c r="E193" s="55" t="s">
        <v>41</v>
      </c>
      <c r="F193" s="55"/>
      <c r="G193" s="93">
        <v>36938</v>
      </c>
      <c r="H193" s="40"/>
      <c r="I193" s="40"/>
      <c r="J193" s="93">
        <v>36938</v>
      </c>
      <c r="K193" s="40"/>
      <c r="L193" s="40"/>
      <c r="M193" s="40"/>
      <c r="N193" s="40"/>
      <c r="O193" s="40"/>
      <c r="P193" s="40"/>
      <c r="Q193" s="40"/>
      <c r="R193" s="40"/>
      <c r="S193" s="53">
        <v>3200</v>
      </c>
      <c r="T193" s="40"/>
      <c r="U193" s="40"/>
      <c r="V193" s="53">
        <v>3200</v>
      </c>
    </row>
    <row r="194" spans="1:22" s="21" customFormat="1" ht="18.75" x14ac:dyDescent="0.25">
      <c r="A194" s="17"/>
      <c r="B194" s="69"/>
      <c r="C194" s="19"/>
      <c r="D194" s="19"/>
      <c r="E194" s="19"/>
      <c r="F194" s="19"/>
      <c r="G194" s="40"/>
      <c r="H194" s="40"/>
      <c r="I194" s="40"/>
      <c r="J194" s="40"/>
      <c r="K194" s="40"/>
      <c r="L194" s="40"/>
      <c r="M194" s="40"/>
      <c r="N194" s="40"/>
      <c r="O194" s="40"/>
      <c r="P194" s="40"/>
      <c r="Q194" s="40"/>
      <c r="R194" s="40"/>
      <c r="S194" s="40"/>
      <c r="T194" s="40"/>
      <c r="U194" s="40"/>
      <c r="V194" s="40"/>
    </row>
    <row r="195" spans="1:22" s="21" customFormat="1" ht="18.75" x14ac:dyDescent="0.25">
      <c r="A195" s="17" t="s">
        <v>271</v>
      </c>
      <c r="B195" s="62" t="s">
        <v>272</v>
      </c>
      <c r="C195" s="19"/>
      <c r="D195" s="19"/>
      <c r="E195" s="19"/>
      <c r="F195" s="19"/>
      <c r="G195" s="20">
        <f>G196</f>
        <v>299718</v>
      </c>
      <c r="H195" s="20">
        <f t="shared" ref="H195:V195" si="65">H196</f>
        <v>0</v>
      </c>
      <c r="I195" s="20">
        <f t="shared" si="65"/>
        <v>0</v>
      </c>
      <c r="J195" s="20">
        <f t="shared" si="65"/>
        <v>258142</v>
      </c>
      <c r="K195" s="20">
        <f t="shared" si="65"/>
        <v>92632</v>
      </c>
      <c r="L195" s="20">
        <f t="shared" si="65"/>
        <v>0</v>
      </c>
      <c r="M195" s="20">
        <f t="shared" si="65"/>
        <v>0</v>
      </c>
      <c r="N195" s="20">
        <f t="shared" si="65"/>
        <v>92632</v>
      </c>
      <c r="O195" s="20">
        <f t="shared" si="65"/>
        <v>92632</v>
      </c>
      <c r="P195" s="20">
        <f t="shared" si="65"/>
        <v>0</v>
      </c>
      <c r="Q195" s="20">
        <f t="shared" si="65"/>
        <v>0</v>
      </c>
      <c r="R195" s="20">
        <f t="shared" si="65"/>
        <v>92632</v>
      </c>
      <c r="S195" s="20">
        <f t="shared" si="65"/>
        <v>60900</v>
      </c>
      <c r="T195" s="20">
        <f t="shared" si="65"/>
        <v>0</v>
      </c>
      <c r="U195" s="20">
        <f t="shared" si="65"/>
        <v>0</v>
      </c>
      <c r="V195" s="20">
        <f t="shared" si="65"/>
        <v>60900</v>
      </c>
    </row>
    <row r="196" spans="1:22" s="21" customFormat="1" ht="18.75" x14ac:dyDescent="0.25">
      <c r="A196" s="45">
        <v>1</v>
      </c>
      <c r="B196" s="63" t="s">
        <v>88</v>
      </c>
      <c r="C196" s="19"/>
      <c r="D196" s="19"/>
      <c r="E196" s="19"/>
      <c r="F196" s="19"/>
      <c r="G196" s="20">
        <f>G197+G213</f>
        <v>299718</v>
      </c>
      <c r="H196" s="20">
        <f t="shared" ref="H196:V196" si="66">H197+H213</f>
        <v>0</v>
      </c>
      <c r="I196" s="20">
        <f t="shared" si="66"/>
        <v>0</v>
      </c>
      <c r="J196" s="20">
        <f t="shared" si="66"/>
        <v>258142</v>
      </c>
      <c r="K196" s="20">
        <f t="shared" si="66"/>
        <v>92632</v>
      </c>
      <c r="L196" s="20">
        <f t="shared" si="66"/>
        <v>0</v>
      </c>
      <c r="M196" s="20">
        <f t="shared" si="66"/>
        <v>0</v>
      </c>
      <c r="N196" s="20">
        <f t="shared" si="66"/>
        <v>92632</v>
      </c>
      <c r="O196" s="20">
        <f t="shared" si="66"/>
        <v>92632</v>
      </c>
      <c r="P196" s="20">
        <f t="shared" si="66"/>
        <v>0</v>
      </c>
      <c r="Q196" s="20">
        <f t="shared" si="66"/>
        <v>0</v>
      </c>
      <c r="R196" s="20">
        <f t="shared" si="66"/>
        <v>92632</v>
      </c>
      <c r="S196" s="20">
        <f t="shared" si="66"/>
        <v>60900</v>
      </c>
      <c r="T196" s="20">
        <f t="shared" si="66"/>
        <v>0</v>
      </c>
      <c r="U196" s="20">
        <f t="shared" si="66"/>
        <v>0</v>
      </c>
      <c r="V196" s="20">
        <f t="shared" si="66"/>
        <v>60900</v>
      </c>
    </row>
    <row r="197" spans="1:22" s="21" customFormat="1" ht="37.5" x14ac:dyDescent="0.25">
      <c r="A197" s="30" t="s">
        <v>30</v>
      </c>
      <c r="B197" s="29" t="s">
        <v>44</v>
      </c>
      <c r="C197" s="19"/>
      <c r="D197" s="19"/>
      <c r="E197" s="19"/>
      <c r="F197" s="19"/>
      <c r="G197" s="20">
        <f>G198</f>
        <v>279063</v>
      </c>
      <c r="H197" s="20">
        <f t="shared" ref="H197:V197" si="67">H198</f>
        <v>0</v>
      </c>
      <c r="I197" s="20">
        <f t="shared" si="67"/>
        <v>0</v>
      </c>
      <c r="J197" s="20">
        <f t="shared" si="67"/>
        <v>238242</v>
      </c>
      <c r="K197" s="20">
        <f t="shared" si="67"/>
        <v>92632</v>
      </c>
      <c r="L197" s="20">
        <f t="shared" si="67"/>
        <v>0</v>
      </c>
      <c r="M197" s="20">
        <f t="shared" si="67"/>
        <v>0</v>
      </c>
      <c r="N197" s="20">
        <f t="shared" si="67"/>
        <v>92632</v>
      </c>
      <c r="O197" s="20">
        <f t="shared" si="67"/>
        <v>92632</v>
      </c>
      <c r="P197" s="20">
        <f t="shared" si="67"/>
        <v>0</v>
      </c>
      <c r="Q197" s="20">
        <f t="shared" si="67"/>
        <v>0</v>
      </c>
      <c r="R197" s="20">
        <f t="shared" si="67"/>
        <v>92632</v>
      </c>
      <c r="S197" s="20">
        <f t="shared" si="67"/>
        <v>44500</v>
      </c>
      <c r="T197" s="20">
        <f t="shared" si="67"/>
        <v>0</v>
      </c>
      <c r="U197" s="20">
        <f t="shared" si="67"/>
        <v>0</v>
      </c>
      <c r="V197" s="20">
        <f t="shared" si="67"/>
        <v>44500</v>
      </c>
    </row>
    <row r="198" spans="1:22" s="21" customFormat="1" ht="18.75" x14ac:dyDescent="0.25">
      <c r="A198" s="30" t="s">
        <v>17</v>
      </c>
      <c r="B198" s="29" t="s">
        <v>32</v>
      </c>
      <c r="C198" s="19"/>
      <c r="D198" s="19"/>
      <c r="E198" s="19"/>
      <c r="F198" s="19"/>
      <c r="G198" s="20">
        <f>SUM(G199:G212)</f>
        <v>279063</v>
      </c>
      <c r="H198" s="20">
        <f t="shared" ref="H198:V198" si="68">SUM(H199:H212)</f>
        <v>0</v>
      </c>
      <c r="I198" s="20">
        <f t="shared" si="68"/>
        <v>0</v>
      </c>
      <c r="J198" s="20">
        <f t="shared" si="68"/>
        <v>238242</v>
      </c>
      <c r="K198" s="20">
        <f t="shared" si="68"/>
        <v>92632</v>
      </c>
      <c r="L198" s="20">
        <f t="shared" si="68"/>
        <v>0</v>
      </c>
      <c r="M198" s="20">
        <f t="shared" si="68"/>
        <v>0</v>
      </c>
      <c r="N198" s="20">
        <f t="shared" si="68"/>
        <v>92632</v>
      </c>
      <c r="O198" s="20">
        <f t="shared" si="68"/>
        <v>92632</v>
      </c>
      <c r="P198" s="20">
        <f t="shared" si="68"/>
        <v>0</v>
      </c>
      <c r="Q198" s="20">
        <f t="shared" si="68"/>
        <v>0</v>
      </c>
      <c r="R198" s="20">
        <f t="shared" si="68"/>
        <v>92632</v>
      </c>
      <c r="S198" s="20">
        <f t="shared" si="68"/>
        <v>44500</v>
      </c>
      <c r="T198" s="20">
        <f t="shared" si="68"/>
        <v>0</v>
      </c>
      <c r="U198" s="20">
        <f t="shared" si="68"/>
        <v>0</v>
      </c>
      <c r="V198" s="20">
        <f t="shared" si="68"/>
        <v>44500</v>
      </c>
    </row>
    <row r="199" spans="1:22" s="21" customFormat="1" ht="51" customHeight="1" x14ac:dyDescent="0.25">
      <c r="A199" s="30"/>
      <c r="B199" s="65" t="s">
        <v>273</v>
      </c>
      <c r="C199" s="19" t="s">
        <v>52</v>
      </c>
      <c r="D199" s="43" t="s">
        <v>274</v>
      </c>
      <c r="E199" s="43" t="s">
        <v>35</v>
      </c>
      <c r="F199" s="43" t="s">
        <v>275</v>
      </c>
      <c r="G199" s="52">
        <v>13067</v>
      </c>
      <c r="H199" s="40"/>
      <c r="I199" s="40"/>
      <c r="J199" s="52">
        <v>13067</v>
      </c>
      <c r="K199" s="40">
        <v>6000</v>
      </c>
      <c r="L199" s="40"/>
      <c r="M199" s="40"/>
      <c r="N199" s="40">
        <v>6000</v>
      </c>
      <c r="O199" s="40">
        <v>6000</v>
      </c>
      <c r="P199" s="40"/>
      <c r="Q199" s="40"/>
      <c r="R199" s="40">
        <v>6000</v>
      </c>
      <c r="S199" s="53">
        <v>3000</v>
      </c>
      <c r="T199" s="40"/>
      <c r="U199" s="40"/>
      <c r="V199" s="53">
        <v>3000</v>
      </c>
    </row>
    <row r="200" spans="1:22" s="21" customFormat="1" ht="51" customHeight="1" x14ac:dyDescent="0.25">
      <c r="A200" s="30"/>
      <c r="B200" s="65" t="s">
        <v>276</v>
      </c>
      <c r="C200" s="19" t="s">
        <v>52</v>
      </c>
      <c r="D200" s="43" t="s">
        <v>277</v>
      </c>
      <c r="E200" s="43" t="s">
        <v>35</v>
      </c>
      <c r="F200" s="43" t="s">
        <v>278</v>
      </c>
      <c r="G200" s="39">
        <v>8512</v>
      </c>
      <c r="H200" s="40"/>
      <c r="I200" s="40"/>
      <c r="J200" s="52">
        <v>8512</v>
      </c>
      <c r="K200" s="40">
        <v>4000</v>
      </c>
      <c r="L200" s="40"/>
      <c r="M200" s="40"/>
      <c r="N200" s="40">
        <v>4000</v>
      </c>
      <c r="O200" s="40">
        <v>4000</v>
      </c>
      <c r="P200" s="40"/>
      <c r="Q200" s="40"/>
      <c r="R200" s="40">
        <v>4000</v>
      </c>
      <c r="S200" s="53">
        <v>3000</v>
      </c>
      <c r="T200" s="40"/>
      <c r="U200" s="40"/>
      <c r="V200" s="53">
        <v>3000</v>
      </c>
    </row>
    <row r="201" spans="1:22" s="21" customFormat="1" ht="51" customHeight="1" x14ac:dyDescent="0.25">
      <c r="A201" s="30"/>
      <c r="B201" s="65" t="s">
        <v>279</v>
      </c>
      <c r="C201" s="19" t="s">
        <v>52</v>
      </c>
      <c r="D201" s="43" t="s">
        <v>280</v>
      </c>
      <c r="E201" s="43" t="s">
        <v>35</v>
      </c>
      <c r="F201" s="43" t="s">
        <v>281</v>
      </c>
      <c r="G201" s="52">
        <v>12048</v>
      </c>
      <c r="H201" s="40"/>
      <c r="I201" s="40"/>
      <c r="J201" s="52">
        <f t="shared" ref="J201:J204" si="69">H201</f>
        <v>0</v>
      </c>
      <c r="K201" s="40">
        <v>4800</v>
      </c>
      <c r="L201" s="40"/>
      <c r="M201" s="40"/>
      <c r="N201" s="40">
        <v>4800</v>
      </c>
      <c r="O201" s="40">
        <v>4800</v>
      </c>
      <c r="P201" s="40"/>
      <c r="Q201" s="40"/>
      <c r="R201" s="40">
        <v>4800</v>
      </c>
      <c r="S201" s="53">
        <v>3000</v>
      </c>
      <c r="T201" s="40"/>
      <c r="U201" s="40"/>
      <c r="V201" s="53">
        <v>3000</v>
      </c>
    </row>
    <row r="202" spans="1:22" s="21" customFormat="1" ht="51" customHeight="1" x14ac:dyDescent="0.25">
      <c r="A202" s="30"/>
      <c r="B202" s="65" t="s">
        <v>282</v>
      </c>
      <c r="C202" s="19" t="s">
        <v>52</v>
      </c>
      <c r="D202" s="43" t="s">
        <v>283</v>
      </c>
      <c r="E202" s="43" t="s">
        <v>35</v>
      </c>
      <c r="F202" s="43" t="s">
        <v>284</v>
      </c>
      <c r="G202" s="52">
        <v>19125</v>
      </c>
      <c r="H202" s="40"/>
      <c r="I202" s="40"/>
      <c r="J202" s="52">
        <v>19125</v>
      </c>
      <c r="K202" s="40">
        <v>8000</v>
      </c>
      <c r="L202" s="40"/>
      <c r="M202" s="40"/>
      <c r="N202" s="40">
        <v>8000</v>
      </c>
      <c r="O202" s="40">
        <v>8000</v>
      </c>
      <c r="P202" s="40"/>
      <c r="Q202" s="40"/>
      <c r="R202" s="40">
        <v>8000</v>
      </c>
      <c r="S202" s="53">
        <v>3000</v>
      </c>
      <c r="T202" s="40"/>
      <c r="U202" s="40"/>
      <c r="V202" s="53">
        <v>3000</v>
      </c>
    </row>
    <row r="203" spans="1:22" s="21" customFormat="1" ht="51" customHeight="1" x14ac:dyDescent="0.25">
      <c r="A203" s="30"/>
      <c r="B203" s="65" t="s">
        <v>285</v>
      </c>
      <c r="C203" s="19" t="s">
        <v>52</v>
      </c>
      <c r="D203" s="43" t="s">
        <v>286</v>
      </c>
      <c r="E203" s="43" t="s">
        <v>35</v>
      </c>
      <c r="F203" s="43" t="s">
        <v>287</v>
      </c>
      <c r="G203" s="52">
        <v>13099</v>
      </c>
      <c r="H203" s="40"/>
      <c r="I203" s="40"/>
      <c r="J203" s="52">
        <v>13099</v>
      </c>
      <c r="K203" s="40">
        <v>6000</v>
      </c>
      <c r="L203" s="40"/>
      <c r="M203" s="40"/>
      <c r="N203" s="40">
        <v>6000</v>
      </c>
      <c r="O203" s="40">
        <v>6000</v>
      </c>
      <c r="P203" s="40"/>
      <c r="Q203" s="40"/>
      <c r="R203" s="40">
        <v>6000</v>
      </c>
      <c r="S203" s="53">
        <v>3000</v>
      </c>
      <c r="T203" s="40"/>
      <c r="U203" s="40"/>
      <c r="V203" s="53">
        <v>3000</v>
      </c>
    </row>
    <row r="204" spans="1:22" s="21" customFormat="1" ht="51" customHeight="1" x14ac:dyDescent="0.25">
      <c r="A204" s="30"/>
      <c r="B204" s="65" t="s">
        <v>288</v>
      </c>
      <c r="C204" s="19" t="s">
        <v>52</v>
      </c>
      <c r="D204" s="43" t="s">
        <v>289</v>
      </c>
      <c r="E204" s="43" t="s">
        <v>35</v>
      </c>
      <c r="F204" s="43" t="s">
        <v>290</v>
      </c>
      <c r="G204" s="52">
        <v>19680</v>
      </c>
      <c r="H204" s="40"/>
      <c r="I204" s="40"/>
      <c r="J204" s="52">
        <f t="shared" si="69"/>
        <v>0</v>
      </c>
      <c r="K204" s="40">
        <v>500</v>
      </c>
      <c r="L204" s="40"/>
      <c r="M204" s="40"/>
      <c r="N204" s="40">
        <v>500</v>
      </c>
      <c r="O204" s="40">
        <v>500</v>
      </c>
      <c r="P204" s="40"/>
      <c r="Q204" s="40"/>
      <c r="R204" s="40">
        <v>500</v>
      </c>
      <c r="S204" s="53">
        <v>3000</v>
      </c>
      <c r="T204" s="40"/>
      <c r="U204" s="40"/>
      <c r="V204" s="53">
        <v>3000</v>
      </c>
    </row>
    <row r="205" spans="1:22" s="21" customFormat="1" ht="51" customHeight="1" x14ac:dyDescent="0.25">
      <c r="A205" s="30"/>
      <c r="B205" s="65" t="s">
        <v>291</v>
      </c>
      <c r="C205" s="19" t="s">
        <v>52</v>
      </c>
      <c r="D205" s="43" t="s">
        <v>292</v>
      </c>
      <c r="E205" s="43" t="s">
        <v>35</v>
      </c>
      <c r="F205" s="43" t="s">
        <v>293</v>
      </c>
      <c r="G205" s="52">
        <v>37179</v>
      </c>
      <c r="H205" s="40"/>
      <c r="I205" s="40"/>
      <c r="J205" s="52">
        <v>37179</v>
      </c>
      <c r="K205" s="40">
        <v>15000</v>
      </c>
      <c r="L205" s="40"/>
      <c r="M205" s="40"/>
      <c r="N205" s="40">
        <v>15000</v>
      </c>
      <c r="O205" s="40">
        <v>15000</v>
      </c>
      <c r="P205" s="40"/>
      <c r="Q205" s="40"/>
      <c r="R205" s="40">
        <v>15000</v>
      </c>
      <c r="S205" s="53">
        <v>3000</v>
      </c>
      <c r="T205" s="40"/>
      <c r="U205" s="40"/>
      <c r="V205" s="53">
        <v>3000</v>
      </c>
    </row>
    <row r="206" spans="1:22" s="21" customFormat="1" ht="51" customHeight="1" x14ac:dyDescent="0.25">
      <c r="A206" s="30"/>
      <c r="B206" s="65" t="s">
        <v>294</v>
      </c>
      <c r="C206" s="19" t="s">
        <v>52</v>
      </c>
      <c r="D206" s="43" t="s">
        <v>295</v>
      </c>
      <c r="E206" s="43" t="s">
        <v>35</v>
      </c>
      <c r="F206" s="43" t="s">
        <v>296</v>
      </c>
      <c r="G206" s="52">
        <v>29776</v>
      </c>
      <c r="H206" s="40"/>
      <c r="I206" s="40"/>
      <c r="J206" s="52">
        <v>29776</v>
      </c>
      <c r="K206" s="40">
        <v>12000</v>
      </c>
      <c r="L206" s="40"/>
      <c r="M206" s="40"/>
      <c r="N206" s="40">
        <v>12000</v>
      </c>
      <c r="O206" s="40">
        <v>12000</v>
      </c>
      <c r="P206" s="40"/>
      <c r="Q206" s="40"/>
      <c r="R206" s="40">
        <v>12000</v>
      </c>
      <c r="S206" s="53">
        <v>3000</v>
      </c>
      <c r="T206" s="40"/>
      <c r="U206" s="40"/>
      <c r="V206" s="53">
        <v>3000</v>
      </c>
    </row>
    <row r="207" spans="1:22" s="21" customFormat="1" ht="51" customHeight="1" x14ac:dyDescent="0.25">
      <c r="A207" s="30"/>
      <c r="B207" s="65" t="s">
        <v>297</v>
      </c>
      <c r="C207" s="19" t="s">
        <v>52</v>
      </c>
      <c r="D207" s="43" t="s">
        <v>298</v>
      </c>
      <c r="E207" s="43" t="s">
        <v>35</v>
      </c>
      <c r="F207" s="43" t="s">
        <v>299</v>
      </c>
      <c r="G207" s="52">
        <v>29723</v>
      </c>
      <c r="H207" s="40"/>
      <c r="I207" s="40"/>
      <c r="J207" s="52">
        <v>29723</v>
      </c>
      <c r="K207" s="40">
        <v>12000</v>
      </c>
      <c r="L207" s="40"/>
      <c r="M207" s="40"/>
      <c r="N207" s="40">
        <v>12000</v>
      </c>
      <c r="O207" s="40">
        <v>12000</v>
      </c>
      <c r="P207" s="40"/>
      <c r="Q207" s="40"/>
      <c r="R207" s="40">
        <v>12000</v>
      </c>
      <c r="S207" s="53">
        <v>3000</v>
      </c>
      <c r="T207" s="40"/>
      <c r="U207" s="40"/>
      <c r="V207" s="53">
        <v>3000</v>
      </c>
    </row>
    <row r="208" spans="1:22" s="21" customFormat="1" ht="51" customHeight="1" x14ac:dyDescent="0.25">
      <c r="A208" s="17"/>
      <c r="B208" s="65" t="s">
        <v>300</v>
      </c>
      <c r="C208" s="19" t="s">
        <v>52</v>
      </c>
      <c r="D208" s="43" t="s">
        <v>274</v>
      </c>
      <c r="E208" s="43" t="s">
        <v>35</v>
      </c>
      <c r="F208" s="43" t="s">
        <v>301</v>
      </c>
      <c r="G208" s="52">
        <v>10329</v>
      </c>
      <c r="H208" s="40"/>
      <c r="I208" s="40"/>
      <c r="J208" s="52">
        <v>10329</v>
      </c>
      <c r="K208" s="40">
        <v>5000</v>
      </c>
      <c r="L208" s="40"/>
      <c r="M208" s="40"/>
      <c r="N208" s="40">
        <v>5000</v>
      </c>
      <c r="O208" s="40">
        <v>5000</v>
      </c>
      <c r="P208" s="40"/>
      <c r="Q208" s="40"/>
      <c r="R208" s="40">
        <v>5000</v>
      </c>
      <c r="S208" s="52">
        <v>3500</v>
      </c>
      <c r="T208" s="40"/>
      <c r="U208" s="40"/>
      <c r="V208" s="52">
        <v>3500</v>
      </c>
    </row>
    <row r="209" spans="1:22" s="21" customFormat="1" ht="51" customHeight="1" x14ac:dyDescent="0.25">
      <c r="A209" s="17"/>
      <c r="B209" s="65" t="s">
        <v>302</v>
      </c>
      <c r="C209" s="19" t="s">
        <v>52</v>
      </c>
      <c r="D209" s="43" t="s">
        <v>303</v>
      </c>
      <c r="E209" s="43" t="s">
        <v>35</v>
      </c>
      <c r="F209" s="43" t="s">
        <v>304</v>
      </c>
      <c r="G209" s="52">
        <v>9017</v>
      </c>
      <c r="H209" s="40"/>
      <c r="I209" s="40"/>
      <c r="J209" s="52">
        <v>9017</v>
      </c>
      <c r="K209" s="40">
        <v>4500</v>
      </c>
      <c r="L209" s="40"/>
      <c r="M209" s="40"/>
      <c r="N209" s="40">
        <v>4500</v>
      </c>
      <c r="O209" s="40">
        <v>4500</v>
      </c>
      <c r="P209" s="40"/>
      <c r="Q209" s="40"/>
      <c r="R209" s="40">
        <v>4500</v>
      </c>
      <c r="S209" s="52">
        <v>3500</v>
      </c>
      <c r="T209" s="40"/>
      <c r="U209" s="40"/>
      <c r="V209" s="52">
        <v>3500</v>
      </c>
    </row>
    <row r="210" spans="1:22" s="21" customFormat="1" ht="51" customHeight="1" x14ac:dyDescent="0.25">
      <c r="A210" s="17"/>
      <c r="B210" s="65" t="s">
        <v>305</v>
      </c>
      <c r="C210" s="19" t="s">
        <v>52</v>
      </c>
      <c r="D210" s="43" t="s">
        <v>306</v>
      </c>
      <c r="E210" s="43" t="s">
        <v>35</v>
      </c>
      <c r="F210" s="43" t="s">
        <v>307</v>
      </c>
      <c r="G210" s="52">
        <v>11882</v>
      </c>
      <c r="H210" s="40"/>
      <c r="I210" s="40"/>
      <c r="J210" s="52">
        <v>11882</v>
      </c>
      <c r="K210" s="40">
        <v>5000</v>
      </c>
      <c r="L210" s="40"/>
      <c r="M210" s="40"/>
      <c r="N210" s="40">
        <v>5000</v>
      </c>
      <c r="O210" s="40">
        <v>5000</v>
      </c>
      <c r="P210" s="40"/>
      <c r="Q210" s="40"/>
      <c r="R210" s="40">
        <v>5000</v>
      </c>
      <c r="S210" s="52">
        <v>3500</v>
      </c>
      <c r="T210" s="40"/>
      <c r="U210" s="40"/>
      <c r="V210" s="52">
        <v>3500</v>
      </c>
    </row>
    <row r="211" spans="1:22" s="21" customFormat="1" ht="51" customHeight="1" x14ac:dyDescent="0.25">
      <c r="A211" s="17"/>
      <c r="B211" s="65" t="s">
        <v>308</v>
      </c>
      <c r="C211" s="19" t="s">
        <v>52</v>
      </c>
      <c r="D211" s="43" t="s">
        <v>309</v>
      </c>
      <c r="E211" s="43" t="s">
        <v>35</v>
      </c>
      <c r="F211" s="43" t="s">
        <v>310</v>
      </c>
      <c r="G211" s="52">
        <v>29680</v>
      </c>
      <c r="H211" s="40"/>
      <c r="I211" s="40"/>
      <c r="J211" s="52">
        <v>29680</v>
      </c>
      <c r="K211" s="40">
        <v>5000</v>
      </c>
      <c r="L211" s="40"/>
      <c r="M211" s="40"/>
      <c r="N211" s="40">
        <v>5000</v>
      </c>
      <c r="O211" s="40">
        <v>5000</v>
      </c>
      <c r="P211" s="40"/>
      <c r="Q211" s="40"/>
      <c r="R211" s="40">
        <v>5000</v>
      </c>
      <c r="S211" s="52">
        <v>3500</v>
      </c>
      <c r="T211" s="40"/>
      <c r="U211" s="40"/>
      <c r="V211" s="52">
        <v>3500</v>
      </c>
    </row>
    <row r="212" spans="1:22" s="21" customFormat="1" ht="78.95" customHeight="1" x14ac:dyDescent="0.25">
      <c r="A212" s="17"/>
      <c r="B212" s="65" t="s">
        <v>311</v>
      </c>
      <c r="C212" s="19" t="s">
        <v>52</v>
      </c>
      <c r="D212" s="43" t="s">
        <v>312</v>
      </c>
      <c r="E212" s="43" t="s">
        <v>35</v>
      </c>
      <c r="F212" s="43" t="s">
        <v>313</v>
      </c>
      <c r="G212" s="52">
        <v>35946</v>
      </c>
      <c r="H212" s="40"/>
      <c r="I212" s="40"/>
      <c r="J212" s="52">
        <v>26853</v>
      </c>
      <c r="K212" s="40">
        <v>4832</v>
      </c>
      <c r="L212" s="40"/>
      <c r="M212" s="40"/>
      <c r="N212" s="40">
        <v>4832</v>
      </c>
      <c r="O212" s="40">
        <v>4832</v>
      </c>
      <c r="P212" s="40"/>
      <c r="Q212" s="40"/>
      <c r="R212" s="40">
        <v>4832</v>
      </c>
      <c r="S212" s="52">
        <v>3500</v>
      </c>
      <c r="T212" s="40"/>
      <c r="U212" s="40"/>
      <c r="V212" s="52">
        <v>3500</v>
      </c>
    </row>
    <row r="213" spans="1:22" s="21" customFormat="1" ht="48.6" customHeight="1" x14ac:dyDescent="0.25">
      <c r="A213" s="30" t="s">
        <v>43</v>
      </c>
      <c r="B213" s="29" t="s">
        <v>112</v>
      </c>
      <c r="C213" s="19"/>
      <c r="D213" s="43"/>
      <c r="E213" s="43"/>
      <c r="F213" s="43"/>
      <c r="G213" s="66">
        <f>G214</f>
        <v>20655</v>
      </c>
      <c r="H213" s="66">
        <f t="shared" ref="H213:V213" si="70">H214</f>
        <v>0</v>
      </c>
      <c r="I213" s="66">
        <f t="shared" si="70"/>
        <v>0</v>
      </c>
      <c r="J213" s="66">
        <f t="shared" si="70"/>
        <v>19900</v>
      </c>
      <c r="K213" s="66">
        <f t="shared" si="70"/>
        <v>0</v>
      </c>
      <c r="L213" s="66">
        <f t="shared" si="70"/>
        <v>0</v>
      </c>
      <c r="M213" s="66">
        <f t="shared" si="70"/>
        <v>0</v>
      </c>
      <c r="N213" s="66">
        <f t="shared" si="70"/>
        <v>0</v>
      </c>
      <c r="O213" s="66">
        <f t="shared" si="70"/>
        <v>0</v>
      </c>
      <c r="P213" s="66">
        <f t="shared" si="70"/>
        <v>0</v>
      </c>
      <c r="Q213" s="66">
        <f t="shared" si="70"/>
        <v>0</v>
      </c>
      <c r="R213" s="66">
        <f t="shared" si="70"/>
        <v>0</v>
      </c>
      <c r="S213" s="66">
        <f t="shared" si="70"/>
        <v>16400</v>
      </c>
      <c r="T213" s="66">
        <f t="shared" si="70"/>
        <v>0</v>
      </c>
      <c r="U213" s="66">
        <f t="shared" si="70"/>
        <v>0</v>
      </c>
      <c r="V213" s="66">
        <f t="shared" si="70"/>
        <v>16400</v>
      </c>
    </row>
    <row r="214" spans="1:22" s="21" customFormat="1" ht="26.45" customHeight="1" x14ac:dyDescent="0.25">
      <c r="A214" s="30" t="s">
        <v>17</v>
      </c>
      <c r="B214" s="29" t="s">
        <v>32</v>
      </c>
      <c r="C214" s="19"/>
      <c r="D214" s="43"/>
      <c r="E214" s="43"/>
      <c r="F214" s="43"/>
      <c r="G214" s="66">
        <f>G215+G216+G217</f>
        <v>20655</v>
      </c>
      <c r="H214" s="66">
        <f t="shared" ref="H214:V214" si="71">H215+H216+H217</f>
        <v>0</v>
      </c>
      <c r="I214" s="66">
        <f t="shared" si="71"/>
        <v>0</v>
      </c>
      <c r="J214" s="66">
        <f t="shared" si="71"/>
        <v>19900</v>
      </c>
      <c r="K214" s="66">
        <f t="shared" si="71"/>
        <v>0</v>
      </c>
      <c r="L214" s="66">
        <f t="shared" si="71"/>
        <v>0</v>
      </c>
      <c r="M214" s="66">
        <f t="shared" si="71"/>
        <v>0</v>
      </c>
      <c r="N214" s="66">
        <f t="shared" si="71"/>
        <v>0</v>
      </c>
      <c r="O214" s="66">
        <f t="shared" si="71"/>
        <v>0</v>
      </c>
      <c r="P214" s="66">
        <f t="shared" si="71"/>
        <v>0</v>
      </c>
      <c r="Q214" s="66">
        <f t="shared" si="71"/>
        <v>0</v>
      </c>
      <c r="R214" s="66">
        <f t="shared" si="71"/>
        <v>0</v>
      </c>
      <c r="S214" s="66">
        <f t="shared" si="71"/>
        <v>16400</v>
      </c>
      <c r="T214" s="66">
        <f t="shared" si="71"/>
        <v>0</v>
      </c>
      <c r="U214" s="66">
        <f t="shared" si="71"/>
        <v>0</v>
      </c>
      <c r="V214" s="66">
        <f t="shared" si="71"/>
        <v>16400</v>
      </c>
    </row>
    <row r="215" spans="1:22" s="21" customFormat="1" ht="80.45" customHeight="1" x14ac:dyDescent="0.25">
      <c r="A215" s="17"/>
      <c r="B215" s="65" t="s">
        <v>314</v>
      </c>
      <c r="C215" s="19" t="s">
        <v>52</v>
      </c>
      <c r="D215" s="43" t="s">
        <v>315</v>
      </c>
      <c r="E215" s="43" t="s">
        <v>41</v>
      </c>
      <c r="F215" s="43" t="s">
        <v>316</v>
      </c>
      <c r="G215" s="53">
        <v>7327</v>
      </c>
      <c r="H215" s="40"/>
      <c r="I215" s="40"/>
      <c r="J215" s="53">
        <v>7200</v>
      </c>
      <c r="K215" s="40"/>
      <c r="L215" s="40"/>
      <c r="M215" s="40"/>
      <c r="N215" s="40"/>
      <c r="O215" s="40"/>
      <c r="P215" s="40"/>
      <c r="Q215" s="40"/>
      <c r="R215" s="40"/>
      <c r="S215" s="52">
        <f>4900+1600</f>
        <v>6500</v>
      </c>
      <c r="T215" s="40"/>
      <c r="U215" s="40"/>
      <c r="V215" s="52">
        <f>4900+1600</f>
        <v>6500</v>
      </c>
    </row>
    <row r="216" spans="1:22" s="21" customFormat="1" ht="80.45" customHeight="1" x14ac:dyDescent="0.25">
      <c r="A216" s="17"/>
      <c r="B216" s="65" t="s">
        <v>317</v>
      </c>
      <c r="C216" s="19" t="s">
        <v>52</v>
      </c>
      <c r="D216" s="43" t="s">
        <v>318</v>
      </c>
      <c r="E216" s="43" t="s">
        <v>41</v>
      </c>
      <c r="F216" s="43" t="s">
        <v>319</v>
      </c>
      <c r="G216" s="53">
        <v>6101</v>
      </c>
      <c r="H216" s="40"/>
      <c r="I216" s="40"/>
      <c r="J216" s="53">
        <v>5500</v>
      </c>
      <c r="K216" s="40"/>
      <c r="L216" s="40"/>
      <c r="M216" s="40"/>
      <c r="N216" s="40"/>
      <c r="O216" s="40"/>
      <c r="P216" s="40"/>
      <c r="Q216" s="40"/>
      <c r="R216" s="40"/>
      <c r="S216" s="52">
        <v>4900</v>
      </c>
      <c r="T216" s="40"/>
      <c r="U216" s="40"/>
      <c r="V216" s="52">
        <v>4900</v>
      </c>
    </row>
    <row r="217" spans="1:22" s="21" customFormat="1" ht="80.45" customHeight="1" x14ac:dyDescent="0.25">
      <c r="A217" s="17"/>
      <c r="B217" s="65" t="s">
        <v>320</v>
      </c>
      <c r="C217" s="19" t="s">
        <v>52</v>
      </c>
      <c r="D217" s="43" t="s">
        <v>321</v>
      </c>
      <c r="E217" s="43" t="s">
        <v>41</v>
      </c>
      <c r="F217" s="43" t="s">
        <v>322</v>
      </c>
      <c r="G217" s="53">
        <v>7227</v>
      </c>
      <c r="H217" s="40"/>
      <c r="I217" s="40"/>
      <c r="J217" s="53">
        <v>7200</v>
      </c>
      <c r="K217" s="40"/>
      <c r="L217" s="40"/>
      <c r="M217" s="40"/>
      <c r="N217" s="40"/>
      <c r="O217" s="40"/>
      <c r="P217" s="40"/>
      <c r="Q217" s="40"/>
      <c r="R217" s="40"/>
      <c r="S217" s="52">
        <v>5000</v>
      </c>
      <c r="T217" s="40"/>
      <c r="U217" s="40"/>
      <c r="V217" s="52">
        <v>5000</v>
      </c>
    </row>
    <row r="218" spans="1:22" s="21" customFormat="1" ht="18.75" x14ac:dyDescent="0.25">
      <c r="A218" s="17"/>
      <c r="B218" s="69"/>
      <c r="C218" s="19"/>
      <c r="D218" s="19"/>
      <c r="E218" s="19"/>
      <c r="F218" s="19"/>
      <c r="G218" s="40"/>
      <c r="H218" s="40"/>
      <c r="I218" s="40"/>
      <c r="J218" s="40"/>
      <c r="K218" s="40"/>
      <c r="L218" s="40"/>
      <c r="M218" s="40"/>
      <c r="N218" s="40"/>
      <c r="O218" s="40"/>
      <c r="P218" s="40"/>
      <c r="Q218" s="40"/>
      <c r="R218" s="40"/>
      <c r="S218" s="40"/>
      <c r="T218" s="40"/>
      <c r="U218" s="40"/>
      <c r="V218" s="40"/>
    </row>
    <row r="219" spans="1:22" s="21" customFormat="1" ht="18.75" x14ac:dyDescent="0.25">
      <c r="A219" s="17" t="s">
        <v>323</v>
      </c>
      <c r="B219" s="62" t="s">
        <v>324</v>
      </c>
      <c r="C219" s="19"/>
      <c r="D219" s="19"/>
      <c r="E219" s="19"/>
      <c r="F219" s="19"/>
      <c r="G219" s="20">
        <f>G220</f>
        <v>239583</v>
      </c>
      <c r="H219" s="20">
        <f t="shared" ref="H219:V219" si="72">H220</f>
        <v>0</v>
      </c>
      <c r="I219" s="20">
        <f t="shared" si="72"/>
        <v>0</v>
      </c>
      <c r="J219" s="20">
        <f t="shared" si="72"/>
        <v>200384</v>
      </c>
      <c r="K219" s="20">
        <f t="shared" si="72"/>
        <v>37800</v>
      </c>
      <c r="L219" s="20">
        <f t="shared" si="72"/>
        <v>0</v>
      </c>
      <c r="M219" s="20">
        <f t="shared" si="72"/>
        <v>0</v>
      </c>
      <c r="N219" s="20">
        <f t="shared" si="72"/>
        <v>37800</v>
      </c>
      <c r="O219" s="20">
        <f t="shared" si="72"/>
        <v>37800</v>
      </c>
      <c r="P219" s="20">
        <f t="shared" si="72"/>
        <v>0</v>
      </c>
      <c r="Q219" s="20">
        <f t="shared" si="72"/>
        <v>0</v>
      </c>
      <c r="R219" s="20">
        <f t="shared" si="72"/>
        <v>37800</v>
      </c>
      <c r="S219" s="20">
        <f t="shared" si="72"/>
        <v>39100</v>
      </c>
      <c r="T219" s="20">
        <f t="shared" si="72"/>
        <v>0</v>
      </c>
      <c r="U219" s="20">
        <f t="shared" si="72"/>
        <v>0</v>
      </c>
      <c r="V219" s="20">
        <f t="shared" si="72"/>
        <v>39100</v>
      </c>
    </row>
    <row r="220" spans="1:22" s="21" customFormat="1" ht="18.75" x14ac:dyDescent="0.25">
      <c r="A220" s="45">
        <v>1</v>
      </c>
      <c r="B220" s="63" t="s">
        <v>88</v>
      </c>
      <c r="C220" s="19"/>
      <c r="D220" s="19"/>
      <c r="E220" s="19"/>
      <c r="F220" s="19"/>
      <c r="G220" s="20">
        <f>G221+G227</f>
        <v>239583</v>
      </c>
      <c r="H220" s="20">
        <f t="shared" ref="H220:V220" si="73">H221+H227</f>
        <v>0</v>
      </c>
      <c r="I220" s="20">
        <f t="shared" si="73"/>
        <v>0</v>
      </c>
      <c r="J220" s="20">
        <f t="shared" si="73"/>
        <v>200384</v>
      </c>
      <c r="K220" s="20">
        <f t="shared" si="73"/>
        <v>37800</v>
      </c>
      <c r="L220" s="20">
        <f t="shared" si="73"/>
        <v>0</v>
      </c>
      <c r="M220" s="20">
        <f t="shared" si="73"/>
        <v>0</v>
      </c>
      <c r="N220" s="20">
        <f t="shared" si="73"/>
        <v>37800</v>
      </c>
      <c r="O220" s="20">
        <f t="shared" si="73"/>
        <v>37800</v>
      </c>
      <c r="P220" s="20">
        <f t="shared" si="73"/>
        <v>0</v>
      </c>
      <c r="Q220" s="20">
        <f t="shared" si="73"/>
        <v>0</v>
      </c>
      <c r="R220" s="20">
        <f t="shared" si="73"/>
        <v>37800</v>
      </c>
      <c r="S220" s="20">
        <f t="shared" si="73"/>
        <v>39100</v>
      </c>
      <c r="T220" s="20">
        <f t="shared" si="73"/>
        <v>0</v>
      </c>
      <c r="U220" s="20">
        <f t="shared" si="73"/>
        <v>0</v>
      </c>
      <c r="V220" s="20">
        <f t="shared" si="73"/>
        <v>39100</v>
      </c>
    </row>
    <row r="221" spans="1:22" s="21" customFormat="1" ht="37.5" x14ac:dyDescent="0.25">
      <c r="A221" s="30" t="s">
        <v>30</v>
      </c>
      <c r="B221" s="29" t="s">
        <v>44</v>
      </c>
      <c r="C221" s="19"/>
      <c r="D221" s="19"/>
      <c r="E221" s="19"/>
      <c r="F221" s="19"/>
      <c r="G221" s="20">
        <f>G222</f>
        <v>87040</v>
      </c>
      <c r="H221" s="20">
        <f t="shared" ref="H221:V221" si="74">H222</f>
        <v>0</v>
      </c>
      <c r="I221" s="20">
        <f t="shared" si="74"/>
        <v>0</v>
      </c>
      <c r="J221" s="20">
        <f t="shared" si="74"/>
        <v>73928</v>
      </c>
      <c r="K221" s="20">
        <f t="shared" si="74"/>
        <v>37800</v>
      </c>
      <c r="L221" s="20">
        <f t="shared" si="74"/>
        <v>0</v>
      </c>
      <c r="M221" s="20">
        <f t="shared" si="74"/>
        <v>0</v>
      </c>
      <c r="N221" s="20">
        <f t="shared" si="74"/>
        <v>37800</v>
      </c>
      <c r="O221" s="20">
        <f t="shared" si="74"/>
        <v>37800</v>
      </c>
      <c r="P221" s="20">
        <f t="shared" si="74"/>
        <v>0</v>
      </c>
      <c r="Q221" s="20">
        <f t="shared" si="74"/>
        <v>0</v>
      </c>
      <c r="R221" s="20">
        <f t="shared" si="74"/>
        <v>37800</v>
      </c>
      <c r="S221" s="20">
        <f t="shared" si="74"/>
        <v>22700</v>
      </c>
      <c r="T221" s="20">
        <f t="shared" si="74"/>
        <v>0</v>
      </c>
      <c r="U221" s="20">
        <f t="shared" si="74"/>
        <v>0</v>
      </c>
      <c r="V221" s="20">
        <f t="shared" si="74"/>
        <v>22700</v>
      </c>
    </row>
    <row r="222" spans="1:22" s="21" customFormat="1" ht="18.75" x14ac:dyDescent="0.25">
      <c r="A222" s="30" t="s">
        <v>17</v>
      </c>
      <c r="B222" s="29" t="s">
        <v>32</v>
      </c>
      <c r="C222" s="19"/>
      <c r="D222" s="19"/>
      <c r="E222" s="19"/>
      <c r="F222" s="19"/>
      <c r="G222" s="20">
        <f>G223+G224+G225+G226</f>
        <v>87040</v>
      </c>
      <c r="H222" s="20">
        <f t="shared" ref="H222:V222" si="75">H223+H224+H225+H226</f>
        <v>0</v>
      </c>
      <c r="I222" s="20">
        <f t="shared" si="75"/>
        <v>0</v>
      </c>
      <c r="J222" s="20">
        <f t="shared" si="75"/>
        <v>73928</v>
      </c>
      <c r="K222" s="20">
        <f t="shared" si="75"/>
        <v>37800</v>
      </c>
      <c r="L222" s="20">
        <f t="shared" si="75"/>
        <v>0</v>
      </c>
      <c r="M222" s="20">
        <f t="shared" si="75"/>
        <v>0</v>
      </c>
      <c r="N222" s="20">
        <f t="shared" si="75"/>
        <v>37800</v>
      </c>
      <c r="O222" s="20">
        <f t="shared" si="75"/>
        <v>37800</v>
      </c>
      <c r="P222" s="20">
        <f t="shared" si="75"/>
        <v>0</v>
      </c>
      <c r="Q222" s="20">
        <f t="shared" si="75"/>
        <v>0</v>
      </c>
      <c r="R222" s="20">
        <f t="shared" si="75"/>
        <v>37800</v>
      </c>
      <c r="S222" s="20">
        <f t="shared" si="75"/>
        <v>22700</v>
      </c>
      <c r="T222" s="20">
        <f t="shared" si="75"/>
        <v>0</v>
      </c>
      <c r="U222" s="20">
        <f t="shared" si="75"/>
        <v>0</v>
      </c>
      <c r="V222" s="20">
        <f t="shared" si="75"/>
        <v>22700</v>
      </c>
    </row>
    <row r="223" spans="1:22" s="21" customFormat="1" ht="75" x14ac:dyDescent="0.25">
      <c r="A223" s="17"/>
      <c r="B223" s="95" t="s">
        <v>325</v>
      </c>
      <c r="C223" s="19" t="s">
        <v>326</v>
      </c>
      <c r="D223" s="19"/>
      <c r="E223" s="43" t="s">
        <v>96</v>
      </c>
      <c r="F223" s="51" t="s">
        <v>327</v>
      </c>
      <c r="G223" s="39">
        <v>13844</v>
      </c>
      <c r="H223" s="40"/>
      <c r="I223" s="40"/>
      <c r="J223" s="52">
        <v>11807</v>
      </c>
      <c r="K223" s="40">
        <v>7300</v>
      </c>
      <c r="L223" s="40"/>
      <c r="M223" s="40"/>
      <c r="N223" s="40">
        <v>7300</v>
      </c>
      <c r="O223" s="40">
        <v>7300</v>
      </c>
      <c r="P223" s="40"/>
      <c r="Q223" s="40"/>
      <c r="R223" s="40">
        <v>7300</v>
      </c>
      <c r="S223" s="52">
        <v>3500</v>
      </c>
      <c r="T223" s="40"/>
      <c r="U223" s="40"/>
      <c r="V223" s="52">
        <v>3500</v>
      </c>
    </row>
    <row r="224" spans="1:22" s="21" customFormat="1" ht="75" x14ac:dyDescent="0.25">
      <c r="A224" s="17"/>
      <c r="B224" s="95" t="s">
        <v>328</v>
      </c>
      <c r="C224" s="19" t="s">
        <v>326</v>
      </c>
      <c r="D224" s="19"/>
      <c r="E224" s="43" t="s">
        <v>96</v>
      </c>
      <c r="F224" s="51" t="s">
        <v>329</v>
      </c>
      <c r="G224" s="52">
        <v>24017</v>
      </c>
      <c r="H224" s="40"/>
      <c r="I224" s="40"/>
      <c r="J224" s="52">
        <v>18752</v>
      </c>
      <c r="K224" s="40">
        <v>9500</v>
      </c>
      <c r="L224" s="40"/>
      <c r="M224" s="40"/>
      <c r="N224" s="40">
        <v>9500</v>
      </c>
      <c r="O224" s="40">
        <v>9500</v>
      </c>
      <c r="P224" s="40"/>
      <c r="Q224" s="40"/>
      <c r="R224" s="40">
        <v>9500</v>
      </c>
      <c r="S224" s="52">
        <v>4000</v>
      </c>
      <c r="T224" s="40"/>
      <c r="U224" s="40"/>
      <c r="V224" s="52">
        <v>4000</v>
      </c>
    </row>
    <row r="225" spans="1:22" s="21" customFormat="1" ht="75" x14ac:dyDescent="0.25">
      <c r="A225" s="17"/>
      <c r="B225" s="95" t="s">
        <v>330</v>
      </c>
      <c r="C225" s="19" t="s">
        <v>326</v>
      </c>
      <c r="D225" s="19"/>
      <c r="E225" s="43" t="s">
        <v>96</v>
      </c>
      <c r="F225" s="51" t="s">
        <v>331</v>
      </c>
      <c r="G225" s="52">
        <v>26352</v>
      </c>
      <c r="H225" s="40"/>
      <c r="I225" s="40"/>
      <c r="J225" s="52">
        <v>21558</v>
      </c>
      <c r="K225" s="40">
        <v>10500</v>
      </c>
      <c r="L225" s="40"/>
      <c r="M225" s="40"/>
      <c r="N225" s="40">
        <v>10500</v>
      </c>
      <c r="O225" s="40">
        <v>10500</v>
      </c>
      <c r="P225" s="40"/>
      <c r="Q225" s="40"/>
      <c r="R225" s="40">
        <v>10500</v>
      </c>
      <c r="S225" s="52">
        <v>8000</v>
      </c>
      <c r="T225" s="40"/>
      <c r="U225" s="40"/>
      <c r="V225" s="52">
        <v>8000</v>
      </c>
    </row>
    <row r="226" spans="1:22" s="21" customFormat="1" ht="75" x14ac:dyDescent="0.25">
      <c r="A226" s="17"/>
      <c r="B226" s="95" t="s">
        <v>332</v>
      </c>
      <c r="C226" s="19" t="s">
        <v>326</v>
      </c>
      <c r="D226" s="19"/>
      <c r="E226" s="43" t="s">
        <v>96</v>
      </c>
      <c r="F226" s="51" t="s">
        <v>333</v>
      </c>
      <c r="G226" s="52">
        <v>22827</v>
      </c>
      <c r="H226" s="40"/>
      <c r="I226" s="40"/>
      <c r="J226" s="52">
        <v>21811</v>
      </c>
      <c r="K226" s="40">
        <v>10500</v>
      </c>
      <c r="L226" s="40"/>
      <c r="M226" s="40"/>
      <c r="N226" s="40">
        <v>10500</v>
      </c>
      <c r="O226" s="40">
        <v>10500</v>
      </c>
      <c r="P226" s="40"/>
      <c r="Q226" s="40"/>
      <c r="R226" s="40">
        <v>10500</v>
      </c>
      <c r="S226" s="52">
        <v>7200</v>
      </c>
      <c r="T226" s="40"/>
      <c r="U226" s="40"/>
      <c r="V226" s="52">
        <v>7200</v>
      </c>
    </row>
    <row r="227" spans="1:22" s="21" customFormat="1" ht="37.5" x14ac:dyDescent="0.25">
      <c r="A227" s="30" t="s">
        <v>43</v>
      </c>
      <c r="B227" s="29" t="s">
        <v>112</v>
      </c>
      <c r="C227" s="19"/>
      <c r="D227" s="19"/>
      <c r="E227" s="19"/>
      <c r="F227" s="19"/>
      <c r="G227" s="20">
        <f>G228</f>
        <v>152543</v>
      </c>
      <c r="H227" s="20">
        <f t="shared" ref="H227:V227" si="76">H228</f>
        <v>0</v>
      </c>
      <c r="I227" s="20">
        <f t="shared" si="76"/>
        <v>0</v>
      </c>
      <c r="J227" s="20">
        <f t="shared" si="76"/>
        <v>126456</v>
      </c>
      <c r="K227" s="20">
        <f t="shared" si="76"/>
        <v>0</v>
      </c>
      <c r="L227" s="20">
        <f t="shared" si="76"/>
        <v>0</v>
      </c>
      <c r="M227" s="20">
        <f t="shared" si="76"/>
        <v>0</v>
      </c>
      <c r="N227" s="20">
        <f t="shared" si="76"/>
        <v>0</v>
      </c>
      <c r="O227" s="20">
        <f t="shared" si="76"/>
        <v>0</v>
      </c>
      <c r="P227" s="20">
        <f t="shared" si="76"/>
        <v>0</v>
      </c>
      <c r="Q227" s="20">
        <f t="shared" si="76"/>
        <v>0</v>
      </c>
      <c r="R227" s="20">
        <f t="shared" si="76"/>
        <v>0</v>
      </c>
      <c r="S227" s="20">
        <f t="shared" si="76"/>
        <v>16400</v>
      </c>
      <c r="T227" s="20">
        <f t="shared" si="76"/>
        <v>0</v>
      </c>
      <c r="U227" s="20">
        <f t="shared" si="76"/>
        <v>0</v>
      </c>
      <c r="V227" s="20">
        <f t="shared" si="76"/>
        <v>16400</v>
      </c>
    </row>
    <row r="228" spans="1:22" s="21" customFormat="1" ht="18.75" x14ac:dyDescent="0.25">
      <c r="A228" s="30" t="s">
        <v>17</v>
      </c>
      <c r="B228" s="29" t="s">
        <v>32</v>
      </c>
      <c r="C228" s="19"/>
      <c r="D228" s="19"/>
      <c r="E228" s="19"/>
      <c r="F228" s="19"/>
      <c r="G228" s="20">
        <f>G229+G230+G231+G232+G233+G234</f>
        <v>152543</v>
      </c>
      <c r="H228" s="20">
        <f t="shared" ref="H228:V228" si="77">H229+H230+H231+H232+H233+H234</f>
        <v>0</v>
      </c>
      <c r="I228" s="20">
        <f t="shared" si="77"/>
        <v>0</v>
      </c>
      <c r="J228" s="20">
        <f t="shared" si="77"/>
        <v>126456</v>
      </c>
      <c r="K228" s="20">
        <f t="shared" si="77"/>
        <v>0</v>
      </c>
      <c r="L228" s="20">
        <f t="shared" si="77"/>
        <v>0</v>
      </c>
      <c r="M228" s="20">
        <f t="shared" si="77"/>
        <v>0</v>
      </c>
      <c r="N228" s="20">
        <f t="shared" si="77"/>
        <v>0</v>
      </c>
      <c r="O228" s="20">
        <f t="shared" si="77"/>
        <v>0</v>
      </c>
      <c r="P228" s="20">
        <f t="shared" si="77"/>
        <v>0</v>
      </c>
      <c r="Q228" s="20">
        <f t="shared" si="77"/>
        <v>0</v>
      </c>
      <c r="R228" s="20">
        <f t="shared" si="77"/>
        <v>0</v>
      </c>
      <c r="S228" s="20">
        <f t="shared" si="77"/>
        <v>16400</v>
      </c>
      <c r="T228" s="20">
        <f t="shared" si="77"/>
        <v>0</v>
      </c>
      <c r="U228" s="20">
        <f t="shared" si="77"/>
        <v>0</v>
      </c>
      <c r="V228" s="20">
        <f t="shared" si="77"/>
        <v>16400</v>
      </c>
    </row>
    <row r="229" spans="1:22" s="21" customFormat="1" ht="75" x14ac:dyDescent="0.25">
      <c r="A229" s="17"/>
      <c r="B229" s="94" t="s">
        <v>334</v>
      </c>
      <c r="C229" s="19" t="s">
        <v>326</v>
      </c>
      <c r="D229" s="19"/>
      <c r="E229" s="19" t="s">
        <v>41</v>
      </c>
      <c r="F229" s="96" t="s">
        <v>335</v>
      </c>
      <c r="G229" s="39">
        <v>52305</v>
      </c>
      <c r="H229" s="40"/>
      <c r="I229" s="40"/>
      <c r="J229" s="39">
        <v>50656</v>
      </c>
      <c r="K229" s="40"/>
      <c r="L229" s="40"/>
      <c r="M229" s="40"/>
      <c r="N229" s="40"/>
      <c r="O229" s="40"/>
      <c r="P229" s="40"/>
      <c r="Q229" s="40"/>
      <c r="R229" s="40"/>
      <c r="S229" s="52">
        <f>2400+1600</f>
        <v>4000</v>
      </c>
      <c r="T229" s="40"/>
      <c r="U229" s="40"/>
      <c r="V229" s="52">
        <f>2400+1600</f>
        <v>4000</v>
      </c>
    </row>
    <row r="230" spans="1:22" s="21" customFormat="1" ht="75" x14ac:dyDescent="0.25">
      <c r="A230" s="17"/>
      <c r="B230" s="94" t="s">
        <v>336</v>
      </c>
      <c r="C230" s="19" t="s">
        <v>326</v>
      </c>
      <c r="D230" s="19"/>
      <c r="E230" s="19" t="s">
        <v>41</v>
      </c>
      <c r="F230" s="96" t="s">
        <v>337</v>
      </c>
      <c r="G230" s="39">
        <v>13308</v>
      </c>
      <c r="H230" s="40"/>
      <c r="I230" s="40"/>
      <c r="J230" s="39">
        <v>10997</v>
      </c>
      <c r="K230" s="40"/>
      <c r="L230" s="40"/>
      <c r="M230" s="40"/>
      <c r="N230" s="40"/>
      <c r="O230" s="40"/>
      <c r="P230" s="40"/>
      <c r="Q230" s="40"/>
      <c r="R230" s="40"/>
      <c r="S230" s="52">
        <v>2400</v>
      </c>
      <c r="T230" s="40"/>
      <c r="U230" s="40"/>
      <c r="V230" s="52">
        <v>2400</v>
      </c>
    </row>
    <row r="231" spans="1:22" s="21" customFormat="1" ht="75" x14ac:dyDescent="0.25">
      <c r="A231" s="17"/>
      <c r="B231" s="94" t="s">
        <v>338</v>
      </c>
      <c r="C231" s="19" t="s">
        <v>326</v>
      </c>
      <c r="D231" s="19"/>
      <c r="E231" s="19" t="s">
        <v>41</v>
      </c>
      <c r="F231" s="96" t="s">
        <v>339</v>
      </c>
      <c r="G231" s="39">
        <v>13206</v>
      </c>
      <c r="H231" s="40"/>
      <c r="I231" s="40"/>
      <c r="J231" s="39">
        <v>8990</v>
      </c>
      <c r="K231" s="40"/>
      <c r="L231" s="40"/>
      <c r="M231" s="40"/>
      <c r="N231" s="40"/>
      <c r="O231" s="40"/>
      <c r="P231" s="40"/>
      <c r="Q231" s="40"/>
      <c r="R231" s="40"/>
      <c r="S231" s="52">
        <v>2400</v>
      </c>
      <c r="T231" s="40"/>
      <c r="U231" s="40"/>
      <c r="V231" s="52">
        <v>2400</v>
      </c>
    </row>
    <row r="232" spans="1:22" s="21" customFormat="1" ht="75" x14ac:dyDescent="0.25">
      <c r="A232" s="17"/>
      <c r="B232" s="94" t="s">
        <v>340</v>
      </c>
      <c r="C232" s="19" t="s">
        <v>326</v>
      </c>
      <c r="D232" s="19"/>
      <c r="E232" s="19" t="s">
        <v>41</v>
      </c>
      <c r="F232" s="96" t="s">
        <v>341</v>
      </c>
      <c r="G232" s="39">
        <v>21594</v>
      </c>
      <c r="H232" s="40"/>
      <c r="I232" s="40"/>
      <c r="J232" s="39">
        <v>17778</v>
      </c>
      <c r="K232" s="40"/>
      <c r="L232" s="40"/>
      <c r="M232" s="40"/>
      <c r="N232" s="40"/>
      <c r="O232" s="40"/>
      <c r="P232" s="40"/>
      <c r="Q232" s="40"/>
      <c r="R232" s="40"/>
      <c r="S232" s="52">
        <v>2400</v>
      </c>
      <c r="T232" s="40"/>
      <c r="U232" s="40"/>
      <c r="V232" s="52">
        <v>2400</v>
      </c>
    </row>
    <row r="233" spans="1:22" s="21" customFormat="1" ht="75" x14ac:dyDescent="0.25">
      <c r="A233" s="17"/>
      <c r="B233" s="94" t="s">
        <v>342</v>
      </c>
      <c r="C233" s="19" t="s">
        <v>326</v>
      </c>
      <c r="D233" s="19"/>
      <c r="E233" s="19" t="s">
        <v>41</v>
      </c>
      <c r="F233" s="96" t="s">
        <v>343</v>
      </c>
      <c r="G233" s="39">
        <v>23186</v>
      </c>
      <c r="H233" s="40"/>
      <c r="I233" s="40"/>
      <c r="J233" s="39">
        <v>16649</v>
      </c>
      <c r="K233" s="40"/>
      <c r="L233" s="40"/>
      <c r="M233" s="40"/>
      <c r="N233" s="40"/>
      <c r="O233" s="40"/>
      <c r="P233" s="40"/>
      <c r="Q233" s="40"/>
      <c r="R233" s="40"/>
      <c r="S233" s="52">
        <v>2400</v>
      </c>
      <c r="T233" s="40"/>
      <c r="U233" s="40"/>
      <c r="V233" s="52">
        <v>2400</v>
      </c>
    </row>
    <row r="234" spans="1:22" s="21" customFormat="1" ht="75" x14ac:dyDescent="0.25">
      <c r="A234" s="17"/>
      <c r="B234" s="94" t="s">
        <v>344</v>
      </c>
      <c r="C234" s="19" t="s">
        <v>326</v>
      </c>
      <c r="D234" s="19"/>
      <c r="E234" s="19" t="s">
        <v>345</v>
      </c>
      <c r="F234" s="96" t="s">
        <v>346</v>
      </c>
      <c r="G234" s="39">
        <v>28944</v>
      </c>
      <c r="H234" s="40"/>
      <c r="I234" s="40"/>
      <c r="J234" s="39">
        <v>21386</v>
      </c>
      <c r="K234" s="40"/>
      <c r="L234" s="40"/>
      <c r="M234" s="40"/>
      <c r="N234" s="40"/>
      <c r="O234" s="40"/>
      <c r="P234" s="40"/>
      <c r="Q234" s="40"/>
      <c r="R234" s="40"/>
      <c r="S234" s="52">
        <v>2800</v>
      </c>
      <c r="T234" s="40"/>
      <c r="U234" s="40"/>
      <c r="V234" s="52">
        <v>2800</v>
      </c>
    </row>
    <row r="235" spans="1:22" s="21" customFormat="1" ht="18.75" x14ac:dyDescent="0.25">
      <c r="A235" s="17"/>
      <c r="B235" s="69"/>
      <c r="C235" s="19"/>
      <c r="D235" s="19"/>
      <c r="E235" s="19"/>
      <c r="F235" s="19"/>
      <c r="G235" s="40"/>
      <c r="H235" s="40"/>
      <c r="I235" s="40"/>
      <c r="J235" s="40"/>
      <c r="K235" s="40"/>
      <c r="L235" s="40"/>
      <c r="M235" s="40"/>
      <c r="N235" s="40"/>
      <c r="O235" s="40"/>
      <c r="P235" s="40"/>
      <c r="Q235" s="40"/>
      <c r="R235" s="40"/>
      <c r="S235" s="40"/>
      <c r="T235" s="40"/>
      <c r="U235" s="40"/>
      <c r="V235" s="40"/>
    </row>
    <row r="236" spans="1:22" s="21" customFormat="1" ht="18.75" x14ac:dyDescent="0.25">
      <c r="A236" s="17" t="s">
        <v>347</v>
      </c>
      <c r="B236" s="62" t="s">
        <v>348</v>
      </c>
      <c r="C236" s="19"/>
      <c r="D236" s="19"/>
      <c r="E236" s="19"/>
      <c r="F236" s="19"/>
      <c r="G236" s="20">
        <f>G237</f>
        <v>286232</v>
      </c>
      <c r="H236" s="20">
        <f t="shared" ref="H236:V236" si="78">H237</f>
        <v>0</v>
      </c>
      <c r="I236" s="20">
        <f t="shared" si="78"/>
        <v>0</v>
      </c>
      <c r="J236" s="20">
        <f t="shared" si="78"/>
        <v>279715</v>
      </c>
      <c r="K236" s="20">
        <f t="shared" si="78"/>
        <v>51000</v>
      </c>
      <c r="L236" s="20">
        <f t="shared" si="78"/>
        <v>0</v>
      </c>
      <c r="M236" s="20">
        <f t="shared" si="78"/>
        <v>0</v>
      </c>
      <c r="N236" s="20">
        <f t="shared" si="78"/>
        <v>51000</v>
      </c>
      <c r="O236" s="20">
        <f t="shared" si="78"/>
        <v>51000</v>
      </c>
      <c r="P236" s="20">
        <f t="shared" si="78"/>
        <v>0</v>
      </c>
      <c r="Q236" s="20">
        <f t="shared" si="78"/>
        <v>0</v>
      </c>
      <c r="R236" s="20">
        <f t="shared" si="78"/>
        <v>51000</v>
      </c>
      <c r="S236" s="20">
        <f t="shared" si="78"/>
        <v>46400</v>
      </c>
      <c r="T236" s="20">
        <f t="shared" si="78"/>
        <v>0</v>
      </c>
      <c r="U236" s="20">
        <f t="shared" si="78"/>
        <v>0</v>
      </c>
      <c r="V236" s="20">
        <f t="shared" si="78"/>
        <v>46400</v>
      </c>
    </row>
    <row r="237" spans="1:22" s="21" customFormat="1" ht="18.75" x14ac:dyDescent="0.25">
      <c r="A237" s="45">
        <v>1</v>
      </c>
      <c r="B237" s="63" t="s">
        <v>88</v>
      </c>
      <c r="C237" s="19"/>
      <c r="D237" s="19"/>
      <c r="E237" s="19"/>
      <c r="F237" s="19"/>
      <c r="G237" s="20">
        <f>G238+G244</f>
        <v>286232</v>
      </c>
      <c r="H237" s="20">
        <f t="shared" ref="H237:V237" si="79">H238+H244</f>
        <v>0</v>
      </c>
      <c r="I237" s="20">
        <f t="shared" si="79"/>
        <v>0</v>
      </c>
      <c r="J237" s="20">
        <f t="shared" si="79"/>
        <v>279715</v>
      </c>
      <c r="K237" s="20">
        <f t="shared" si="79"/>
        <v>51000</v>
      </c>
      <c r="L237" s="20">
        <f t="shared" si="79"/>
        <v>0</v>
      </c>
      <c r="M237" s="20">
        <f t="shared" si="79"/>
        <v>0</v>
      </c>
      <c r="N237" s="20">
        <f t="shared" si="79"/>
        <v>51000</v>
      </c>
      <c r="O237" s="20">
        <f t="shared" si="79"/>
        <v>51000</v>
      </c>
      <c r="P237" s="20">
        <f t="shared" si="79"/>
        <v>0</v>
      </c>
      <c r="Q237" s="20">
        <f t="shared" si="79"/>
        <v>0</v>
      </c>
      <c r="R237" s="20">
        <f t="shared" si="79"/>
        <v>51000</v>
      </c>
      <c r="S237" s="20">
        <f t="shared" si="79"/>
        <v>46400</v>
      </c>
      <c r="T237" s="20">
        <f t="shared" si="79"/>
        <v>0</v>
      </c>
      <c r="U237" s="20">
        <f t="shared" si="79"/>
        <v>0</v>
      </c>
      <c r="V237" s="20">
        <f t="shared" si="79"/>
        <v>46400</v>
      </c>
    </row>
    <row r="238" spans="1:22" s="21" customFormat="1" ht="37.5" x14ac:dyDescent="0.25">
      <c r="A238" s="30" t="s">
        <v>30</v>
      </c>
      <c r="B238" s="29" t="s">
        <v>44</v>
      </c>
      <c r="C238" s="19"/>
      <c r="D238" s="19"/>
      <c r="E238" s="19"/>
      <c r="F238" s="19"/>
      <c r="G238" s="20">
        <f>G239</f>
        <v>146980</v>
      </c>
      <c r="H238" s="20">
        <f t="shared" ref="H238:V238" si="80">H239</f>
        <v>0</v>
      </c>
      <c r="I238" s="20">
        <f t="shared" si="80"/>
        <v>0</v>
      </c>
      <c r="J238" s="20">
        <f t="shared" si="80"/>
        <v>146980</v>
      </c>
      <c r="K238" s="20">
        <f t="shared" si="80"/>
        <v>51000</v>
      </c>
      <c r="L238" s="20">
        <f t="shared" si="80"/>
        <v>0</v>
      </c>
      <c r="M238" s="20">
        <f t="shared" si="80"/>
        <v>0</v>
      </c>
      <c r="N238" s="20">
        <f t="shared" si="80"/>
        <v>51000</v>
      </c>
      <c r="O238" s="20">
        <f t="shared" si="80"/>
        <v>51000</v>
      </c>
      <c r="P238" s="20">
        <f t="shared" si="80"/>
        <v>0</v>
      </c>
      <c r="Q238" s="20">
        <f t="shared" si="80"/>
        <v>0</v>
      </c>
      <c r="R238" s="20">
        <f t="shared" si="80"/>
        <v>51000</v>
      </c>
      <c r="S238" s="20">
        <f t="shared" si="80"/>
        <v>24000</v>
      </c>
      <c r="T238" s="20">
        <f t="shared" si="80"/>
        <v>0</v>
      </c>
      <c r="U238" s="20">
        <f t="shared" si="80"/>
        <v>0</v>
      </c>
      <c r="V238" s="20">
        <f t="shared" si="80"/>
        <v>24000</v>
      </c>
    </row>
    <row r="239" spans="1:22" s="21" customFormat="1" ht="18.75" x14ac:dyDescent="0.25">
      <c r="A239" s="30" t="s">
        <v>17</v>
      </c>
      <c r="B239" s="29" t="s">
        <v>32</v>
      </c>
      <c r="C239" s="19"/>
      <c r="D239" s="19"/>
      <c r="E239" s="19"/>
      <c r="F239" s="19"/>
      <c r="G239" s="20">
        <f>G240+G241+G242+G243</f>
        <v>146980</v>
      </c>
      <c r="H239" s="20">
        <f t="shared" ref="H239:V239" si="81">H240+H241+H242+H243</f>
        <v>0</v>
      </c>
      <c r="I239" s="20">
        <f t="shared" si="81"/>
        <v>0</v>
      </c>
      <c r="J239" s="20">
        <f t="shared" si="81"/>
        <v>146980</v>
      </c>
      <c r="K239" s="20">
        <f t="shared" si="81"/>
        <v>51000</v>
      </c>
      <c r="L239" s="20">
        <f t="shared" si="81"/>
        <v>0</v>
      </c>
      <c r="M239" s="20">
        <f t="shared" si="81"/>
        <v>0</v>
      </c>
      <c r="N239" s="20">
        <f t="shared" si="81"/>
        <v>51000</v>
      </c>
      <c r="O239" s="20">
        <f t="shared" si="81"/>
        <v>51000</v>
      </c>
      <c r="P239" s="20">
        <f t="shared" si="81"/>
        <v>0</v>
      </c>
      <c r="Q239" s="20">
        <f t="shared" si="81"/>
        <v>0</v>
      </c>
      <c r="R239" s="20">
        <f t="shared" si="81"/>
        <v>51000</v>
      </c>
      <c r="S239" s="20">
        <f t="shared" si="81"/>
        <v>24000</v>
      </c>
      <c r="T239" s="20">
        <f t="shared" si="81"/>
        <v>0</v>
      </c>
      <c r="U239" s="20">
        <f t="shared" si="81"/>
        <v>0</v>
      </c>
      <c r="V239" s="20">
        <f t="shared" si="81"/>
        <v>24000</v>
      </c>
    </row>
    <row r="240" spans="1:22" s="21" customFormat="1" ht="56.25" x14ac:dyDescent="0.25">
      <c r="A240" s="17"/>
      <c r="B240" s="65" t="s">
        <v>349</v>
      </c>
      <c r="C240" s="19" t="s">
        <v>350</v>
      </c>
      <c r="D240" s="19"/>
      <c r="E240" s="43" t="s">
        <v>351</v>
      </c>
      <c r="F240" s="43" t="s">
        <v>352</v>
      </c>
      <c r="G240" s="64">
        <v>35544</v>
      </c>
      <c r="H240" s="40"/>
      <c r="I240" s="40"/>
      <c r="J240" s="64">
        <v>35544</v>
      </c>
      <c r="K240" s="40">
        <v>11000</v>
      </c>
      <c r="L240" s="40"/>
      <c r="M240" s="40"/>
      <c r="N240" s="40">
        <v>11000</v>
      </c>
      <c r="O240" s="40">
        <v>11000</v>
      </c>
      <c r="P240" s="40"/>
      <c r="Q240" s="40"/>
      <c r="R240" s="40">
        <v>11000</v>
      </c>
      <c r="S240" s="52">
        <v>6000</v>
      </c>
      <c r="T240" s="40"/>
      <c r="U240" s="40"/>
      <c r="V240" s="52">
        <v>6000</v>
      </c>
    </row>
    <row r="241" spans="1:22" s="21" customFormat="1" ht="56.25" x14ac:dyDescent="0.25">
      <c r="A241" s="17"/>
      <c r="B241" s="65" t="s">
        <v>353</v>
      </c>
      <c r="C241" s="19" t="s">
        <v>350</v>
      </c>
      <c r="D241" s="19"/>
      <c r="E241" s="43" t="s">
        <v>351</v>
      </c>
      <c r="F241" s="43" t="s">
        <v>354</v>
      </c>
      <c r="G241" s="64">
        <v>37654</v>
      </c>
      <c r="H241" s="40"/>
      <c r="I241" s="40"/>
      <c r="J241" s="64">
        <v>37654</v>
      </c>
      <c r="K241" s="40">
        <v>13000</v>
      </c>
      <c r="L241" s="40"/>
      <c r="M241" s="40"/>
      <c r="N241" s="40">
        <v>13000</v>
      </c>
      <c r="O241" s="40">
        <v>13000</v>
      </c>
      <c r="P241" s="40"/>
      <c r="Q241" s="40"/>
      <c r="R241" s="40">
        <v>13000</v>
      </c>
      <c r="S241" s="52">
        <v>5000</v>
      </c>
      <c r="T241" s="40"/>
      <c r="U241" s="40"/>
      <c r="V241" s="52">
        <v>5000</v>
      </c>
    </row>
    <row r="242" spans="1:22" s="21" customFormat="1" ht="56.25" x14ac:dyDescent="0.25">
      <c r="A242" s="17"/>
      <c r="B242" s="65" t="s">
        <v>355</v>
      </c>
      <c r="C242" s="19" t="s">
        <v>350</v>
      </c>
      <c r="D242" s="19"/>
      <c r="E242" s="43" t="s">
        <v>351</v>
      </c>
      <c r="F242" s="43" t="s">
        <v>356</v>
      </c>
      <c r="G242" s="64">
        <v>31807</v>
      </c>
      <c r="H242" s="40"/>
      <c r="I242" s="40"/>
      <c r="J242" s="64">
        <v>31807</v>
      </c>
      <c r="K242" s="40">
        <v>12000</v>
      </c>
      <c r="L242" s="40"/>
      <c r="M242" s="40"/>
      <c r="N242" s="40">
        <v>12000</v>
      </c>
      <c r="O242" s="40">
        <v>12000</v>
      </c>
      <c r="P242" s="40"/>
      <c r="Q242" s="40"/>
      <c r="R242" s="40">
        <v>12000</v>
      </c>
      <c r="S242" s="52">
        <v>6000</v>
      </c>
      <c r="T242" s="40"/>
      <c r="U242" s="40"/>
      <c r="V242" s="52">
        <v>6000</v>
      </c>
    </row>
    <row r="243" spans="1:22" s="21" customFormat="1" ht="63.95" customHeight="1" x14ac:dyDescent="0.25">
      <c r="A243" s="17"/>
      <c r="B243" s="65" t="s">
        <v>357</v>
      </c>
      <c r="C243" s="19" t="s">
        <v>350</v>
      </c>
      <c r="D243" s="19"/>
      <c r="E243" s="43" t="s">
        <v>351</v>
      </c>
      <c r="F243" s="43" t="s">
        <v>358</v>
      </c>
      <c r="G243" s="64">
        <v>41975</v>
      </c>
      <c r="H243" s="40"/>
      <c r="I243" s="40"/>
      <c r="J243" s="64">
        <v>41975</v>
      </c>
      <c r="K243" s="40">
        <v>15000</v>
      </c>
      <c r="L243" s="40"/>
      <c r="M243" s="40"/>
      <c r="N243" s="40">
        <v>15000</v>
      </c>
      <c r="O243" s="40">
        <v>15000</v>
      </c>
      <c r="P243" s="40"/>
      <c r="Q243" s="40"/>
      <c r="R243" s="40">
        <v>15000</v>
      </c>
      <c r="S243" s="52">
        <v>7000</v>
      </c>
      <c r="T243" s="40"/>
      <c r="U243" s="40"/>
      <c r="V243" s="52">
        <v>7000</v>
      </c>
    </row>
    <row r="244" spans="1:22" s="21" customFormat="1" ht="37.5" x14ac:dyDescent="0.25">
      <c r="A244" s="30" t="s">
        <v>43</v>
      </c>
      <c r="B244" s="29" t="s">
        <v>112</v>
      </c>
      <c r="C244" s="19"/>
      <c r="D244" s="19"/>
      <c r="E244" s="19"/>
      <c r="F244" s="19"/>
      <c r="G244" s="20">
        <f>G245</f>
        <v>139252</v>
      </c>
      <c r="H244" s="20">
        <f t="shared" ref="H244:V244" si="82">H245</f>
        <v>0</v>
      </c>
      <c r="I244" s="20">
        <f t="shared" si="82"/>
        <v>0</v>
      </c>
      <c r="J244" s="20">
        <f t="shared" si="82"/>
        <v>132735</v>
      </c>
      <c r="K244" s="20">
        <f t="shared" si="82"/>
        <v>0</v>
      </c>
      <c r="L244" s="20">
        <f t="shared" si="82"/>
        <v>0</v>
      </c>
      <c r="M244" s="20">
        <f t="shared" si="82"/>
        <v>0</v>
      </c>
      <c r="N244" s="20">
        <f t="shared" si="82"/>
        <v>0</v>
      </c>
      <c r="O244" s="20">
        <f t="shared" si="82"/>
        <v>0</v>
      </c>
      <c r="P244" s="20">
        <f t="shared" si="82"/>
        <v>0</v>
      </c>
      <c r="Q244" s="20">
        <f t="shared" si="82"/>
        <v>0</v>
      </c>
      <c r="R244" s="20">
        <f t="shared" si="82"/>
        <v>0</v>
      </c>
      <c r="S244" s="20">
        <f t="shared" si="82"/>
        <v>22400</v>
      </c>
      <c r="T244" s="20">
        <f t="shared" si="82"/>
        <v>0</v>
      </c>
      <c r="U244" s="20">
        <f t="shared" si="82"/>
        <v>0</v>
      </c>
      <c r="V244" s="20">
        <f t="shared" si="82"/>
        <v>22400</v>
      </c>
    </row>
    <row r="245" spans="1:22" s="21" customFormat="1" ht="18.75" x14ac:dyDescent="0.25">
      <c r="A245" s="30" t="s">
        <v>17</v>
      </c>
      <c r="B245" s="29" t="s">
        <v>32</v>
      </c>
      <c r="C245" s="19"/>
      <c r="D245" s="19"/>
      <c r="E245" s="19"/>
      <c r="F245" s="19"/>
      <c r="G245" s="20">
        <f>G246+G247+G248+G249+G250+G251+G252+G253</f>
        <v>139252</v>
      </c>
      <c r="H245" s="20">
        <f t="shared" ref="H245:V245" si="83">H246+H247+H248+H249+H250+H251+H252+H253</f>
        <v>0</v>
      </c>
      <c r="I245" s="20">
        <f t="shared" si="83"/>
        <v>0</v>
      </c>
      <c r="J245" s="20">
        <f t="shared" si="83"/>
        <v>132735</v>
      </c>
      <c r="K245" s="20">
        <f t="shared" si="83"/>
        <v>0</v>
      </c>
      <c r="L245" s="20">
        <f t="shared" si="83"/>
        <v>0</v>
      </c>
      <c r="M245" s="20">
        <f t="shared" si="83"/>
        <v>0</v>
      </c>
      <c r="N245" s="20">
        <f t="shared" si="83"/>
        <v>0</v>
      </c>
      <c r="O245" s="20">
        <f t="shared" si="83"/>
        <v>0</v>
      </c>
      <c r="P245" s="20">
        <f t="shared" si="83"/>
        <v>0</v>
      </c>
      <c r="Q245" s="20">
        <f t="shared" si="83"/>
        <v>0</v>
      </c>
      <c r="R245" s="20">
        <f t="shared" si="83"/>
        <v>0</v>
      </c>
      <c r="S245" s="20">
        <f t="shared" si="83"/>
        <v>22400</v>
      </c>
      <c r="T245" s="20">
        <f t="shared" si="83"/>
        <v>0</v>
      </c>
      <c r="U245" s="20">
        <f t="shared" si="83"/>
        <v>0</v>
      </c>
      <c r="V245" s="20">
        <f t="shared" si="83"/>
        <v>22400</v>
      </c>
    </row>
    <row r="246" spans="1:22" s="21" customFormat="1" ht="75" x14ac:dyDescent="0.25">
      <c r="A246" s="17"/>
      <c r="B246" s="83" t="s">
        <v>359</v>
      </c>
      <c r="C246" s="19" t="s">
        <v>350</v>
      </c>
      <c r="D246" s="43" t="s">
        <v>360</v>
      </c>
      <c r="E246" s="43" t="s">
        <v>41</v>
      </c>
      <c r="F246" s="51" t="s">
        <v>361</v>
      </c>
      <c r="G246" s="64">
        <v>26408</v>
      </c>
      <c r="H246" s="40"/>
      <c r="I246" s="40"/>
      <c r="J246" s="64">
        <v>26408</v>
      </c>
      <c r="K246" s="40"/>
      <c r="L246" s="40"/>
      <c r="M246" s="40"/>
      <c r="N246" s="40"/>
      <c r="O246" s="40"/>
      <c r="P246" s="40"/>
      <c r="Q246" s="40"/>
      <c r="R246" s="40"/>
      <c r="S246" s="52">
        <f>2400+1600</f>
        <v>4000</v>
      </c>
      <c r="T246" s="40"/>
      <c r="U246" s="40"/>
      <c r="V246" s="52">
        <f>2400+1600</f>
        <v>4000</v>
      </c>
    </row>
    <row r="247" spans="1:22" s="21" customFormat="1" ht="75" x14ac:dyDescent="0.25">
      <c r="A247" s="17"/>
      <c r="B247" s="83" t="s">
        <v>362</v>
      </c>
      <c r="C247" s="19" t="s">
        <v>350</v>
      </c>
      <c r="D247" s="43" t="s">
        <v>363</v>
      </c>
      <c r="E247" s="43" t="s">
        <v>41</v>
      </c>
      <c r="F247" s="51" t="s">
        <v>364</v>
      </c>
      <c r="G247" s="64">
        <v>21912</v>
      </c>
      <c r="H247" s="40"/>
      <c r="I247" s="40"/>
      <c r="J247" s="64">
        <v>21912</v>
      </c>
      <c r="K247" s="40"/>
      <c r="L247" s="40"/>
      <c r="M247" s="40"/>
      <c r="N247" s="40"/>
      <c r="O247" s="40"/>
      <c r="P247" s="40"/>
      <c r="Q247" s="40"/>
      <c r="R247" s="40"/>
      <c r="S247" s="52">
        <v>2400</v>
      </c>
      <c r="T247" s="40"/>
      <c r="U247" s="40"/>
      <c r="V247" s="52">
        <v>2400</v>
      </c>
    </row>
    <row r="248" spans="1:22" s="21" customFormat="1" ht="75" x14ac:dyDescent="0.25">
      <c r="A248" s="17"/>
      <c r="B248" s="83" t="s">
        <v>365</v>
      </c>
      <c r="C248" s="19" t="s">
        <v>350</v>
      </c>
      <c r="D248" s="43" t="s">
        <v>366</v>
      </c>
      <c r="E248" s="43" t="s">
        <v>41</v>
      </c>
      <c r="F248" s="51" t="s">
        <v>367</v>
      </c>
      <c r="G248" s="64">
        <v>24272</v>
      </c>
      <c r="H248" s="40"/>
      <c r="I248" s="40"/>
      <c r="J248" s="64">
        <v>24272</v>
      </c>
      <c r="K248" s="40"/>
      <c r="L248" s="40"/>
      <c r="M248" s="40"/>
      <c r="N248" s="40"/>
      <c r="O248" s="40"/>
      <c r="P248" s="40"/>
      <c r="Q248" s="40"/>
      <c r="R248" s="40"/>
      <c r="S248" s="52">
        <v>2400</v>
      </c>
      <c r="T248" s="40"/>
      <c r="U248" s="40"/>
      <c r="V248" s="52">
        <v>2400</v>
      </c>
    </row>
    <row r="249" spans="1:22" s="21" customFormat="1" ht="75" x14ac:dyDescent="0.25">
      <c r="A249" s="17"/>
      <c r="B249" s="83" t="s">
        <v>368</v>
      </c>
      <c r="C249" s="19" t="s">
        <v>350</v>
      </c>
      <c r="D249" s="43" t="s">
        <v>369</v>
      </c>
      <c r="E249" s="43" t="s">
        <v>41</v>
      </c>
      <c r="F249" s="51" t="s">
        <v>370</v>
      </c>
      <c r="G249" s="64">
        <v>21875</v>
      </c>
      <c r="H249" s="40"/>
      <c r="I249" s="40"/>
      <c r="J249" s="64">
        <v>21875</v>
      </c>
      <c r="K249" s="40"/>
      <c r="L249" s="40"/>
      <c r="M249" s="40"/>
      <c r="N249" s="40"/>
      <c r="O249" s="40"/>
      <c r="P249" s="40"/>
      <c r="Q249" s="40"/>
      <c r="R249" s="40"/>
      <c r="S249" s="52">
        <v>2400</v>
      </c>
      <c r="T249" s="40"/>
      <c r="U249" s="40"/>
      <c r="V249" s="52">
        <v>2400</v>
      </c>
    </row>
    <row r="250" spans="1:22" s="21" customFormat="1" ht="75" x14ac:dyDescent="0.25">
      <c r="A250" s="17"/>
      <c r="B250" s="83" t="s">
        <v>371</v>
      </c>
      <c r="C250" s="19" t="s">
        <v>350</v>
      </c>
      <c r="D250" s="43" t="s">
        <v>372</v>
      </c>
      <c r="E250" s="43" t="s">
        <v>41</v>
      </c>
      <c r="F250" s="51" t="s">
        <v>373</v>
      </c>
      <c r="G250" s="64">
        <v>11751</v>
      </c>
      <c r="H250" s="40"/>
      <c r="I250" s="40"/>
      <c r="J250" s="64">
        <v>11751</v>
      </c>
      <c r="K250" s="40"/>
      <c r="L250" s="40"/>
      <c r="M250" s="40"/>
      <c r="N250" s="40"/>
      <c r="O250" s="40"/>
      <c r="P250" s="40"/>
      <c r="Q250" s="40"/>
      <c r="R250" s="40"/>
      <c r="S250" s="52">
        <v>2400</v>
      </c>
      <c r="T250" s="40"/>
      <c r="U250" s="40"/>
      <c r="V250" s="52">
        <v>2400</v>
      </c>
    </row>
    <row r="251" spans="1:22" s="21" customFormat="1" ht="75" x14ac:dyDescent="0.25">
      <c r="A251" s="17"/>
      <c r="B251" s="83" t="s">
        <v>374</v>
      </c>
      <c r="C251" s="19" t="s">
        <v>350</v>
      </c>
      <c r="D251" s="43" t="s">
        <v>375</v>
      </c>
      <c r="E251" s="43" t="s">
        <v>41</v>
      </c>
      <c r="F251" s="51" t="s">
        <v>376</v>
      </c>
      <c r="G251" s="64">
        <v>20517</v>
      </c>
      <c r="H251" s="40"/>
      <c r="I251" s="40"/>
      <c r="J251" s="64">
        <v>20517</v>
      </c>
      <c r="K251" s="40"/>
      <c r="L251" s="40"/>
      <c r="M251" s="40"/>
      <c r="N251" s="40"/>
      <c r="O251" s="40"/>
      <c r="P251" s="40"/>
      <c r="Q251" s="40"/>
      <c r="R251" s="40"/>
      <c r="S251" s="52">
        <v>2800</v>
      </c>
      <c r="T251" s="40"/>
      <c r="U251" s="40"/>
      <c r="V251" s="52">
        <v>2800</v>
      </c>
    </row>
    <row r="252" spans="1:22" s="21" customFormat="1" ht="75" x14ac:dyDescent="0.25">
      <c r="A252" s="17"/>
      <c r="B252" s="42" t="s">
        <v>377</v>
      </c>
      <c r="C252" s="19" t="s">
        <v>350</v>
      </c>
      <c r="D252" s="19"/>
      <c r="E252" s="38" t="s">
        <v>96</v>
      </c>
      <c r="F252" s="38" t="s">
        <v>378</v>
      </c>
      <c r="G252" s="52">
        <v>5235</v>
      </c>
      <c r="H252" s="40"/>
      <c r="I252" s="40"/>
      <c r="J252" s="53">
        <v>3000</v>
      </c>
      <c r="K252" s="40"/>
      <c r="L252" s="40"/>
      <c r="M252" s="40"/>
      <c r="N252" s="40"/>
      <c r="O252" s="40"/>
      <c r="P252" s="40"/>
      <c r="Q252" s="40"/>
      <c r="R252" s="40"/>
      <c r="S252" s="53">
        <v>3000</v>
      </c>
      <c r="T252" s="40"/>
      <c r="U252" s="40"/>
      <c r="V252" s="53">
        <v>3000</v>
      </c>
    </row>
    <row r="253" spans="1:22" s="21" customFormat="1" ht="75" x14ac:dyDescent="0.25">
      <c r="A253" s="17"/>
      <c r="B253" s="42" t="s">
        <v>379</v>
      </c>
      <c r="C253" s="19" t="s">
        <v>350</v>
      </c>
      <c r="D253" s="19"/>
      <c r="E253" s="38" t="s">
        <v>35</v>
      </c>
      <c r="F253" s="38" t="s">
        <v>380</v>
      </c>
      <c r="G253" s="52">
        <v>7282</v>
      </c>
      <c r="H253" s="40"/>
      <c r="I253" s="40"/>
      <c r="J253" s="53">
        <v>3000</v>
      </c>
      <c r="K253" s="40"/>
      <c r="L253" s="40"/>
      <c r="M253" s="40"/>
      <c r="N253" s="40"/>
      <c r="O253" s="40"/>
      <c r="P253" s="40"/>
      <c r="Q253" s="40"/>
      <c r="R253" s="40"/>
      <c r="S253" s="53">
        <v>3000</v>
      </c>
      <c r="T253" s="40"/>
      <c r="U253" s="40"/>
      <c r="V253" s="53">
        <v>3000</v>
      </c>
    </row>
    <row r="254" spans="1:22" s="21" customFormat="1" ht="18.75" x14ac:dyDescent="0.25">
      <c r="A254" s="17"/>
      <c r="B254" s="69"/>
      <c r="C254" s="19"/>
      <c r="D254" s="19"/>
      <c r="E254" s="19"/>
      <c r="F254" s="19"/>
      <c r="G254" s="40"/>
      <c r="H254" s="40"/>
      <c r="I254" s="40"/>
      <c r="J254" s="40"/>
      <c r="K254" s="40"/>
      <c r="L254" s="40"/>
      <c r="M254" s="40"/>
      <c r="N254" s="40"/>
      <c r="O254" s="40"/>
      <c r="P254" s="40"/>
      <c r="Q254" s="40"/>
      <c r="R254" s="40"/>
      <c r="S254" s="40"/>
      <c r="T254" s="40"/>
      <c r="U254" s="40"/>
      <c r="V254" s="40"/>
    </row>
    <row r="255" spans="1:22" s="21" customFormat="1" ht="18.75" x14ac:dyDescent="0.25">
      <c r="A255" s="17" t="s">
        <v>381</v>
      </c>
      <c r="B255" s="62" t="s">
        <v>382</v>
      </c>
      <c r="C255" s="19"/>
      <c r="D255" s="19"/>
      <c r="E255" s="19"/>
      <c r="F255" s="19"/>
      <c r="G255" s="20">
        <f>G256</f>
        <v>255242.065</v>
      </c>
      <c r="H255" s="20">
        <f t="shared" ref="H255:V257" si="84">H256</f>
        <v>0</v>
      </c>
      <c r="I255" s="20">
        <f t="shared" si="84"/>
        <v>0</v>
      </c>
      <c r="J255" s="20">
        <f t="shared" si="84"/>
        <v>244888.065</v>
      </c>
      <c r="K255" s="20">
        <f t="shared" si="84"/>
        <v>60000</v>
      </c>
      <c r="L255" s="20">
        <f t="shared" si="84"/>
        <v>0</v>
      </c>
      <c r="M255" s="20">
        <f t="shared" si="84"/>
        <v>0</v>
      </c>
      <c r="N255" s="20">
        <f t="shared" si="84"/>
        <v>60000</v>
      </c>
      <c r="O255" s="20">
        <f t="shared" si="84"/>
        <v>60000</v>
      </c>
      <c r="P255" s="20">
        <f t="shared" si="84"/>
        <v>0</v>
      </c>
      <c r="Q255" s="20">
        <f t="shared" si="84"/>
        <v>0</v>
      </c>
      <c r="R255" s="20">
        <f t="shared" si="84"/>
        <v>60000</v>
      </c>
      <c r="S255" s="20">
        <f t="shared" si="84"/>
        <v>45400</v>
      </c>
      <c r="T255" s="20">
        <f t="shared" si="84"/>
        <v>0</v>
      </c>
      <c r="U255" s="20">
        <f t="shared" si="84"/>
        <v>0</v>
      </c>
      <c r="V255" s="20">
        <f t="shared" si="84"/>
        <v>45400</v>
      </c>
    </row>
    <row r="256" spans="1:22" s="21" customFormat="1" ht="18.75" x14ac:dyDescent="0.25">
      <c r="A256" s="45">
        <v>1</v>
      </c>
      <c r="B256" s="63" t="s">
        <v>88</v>
      </c>
      <c r="C256" s="19"/>
      <c r="D256" s="19"/>
      <c r="E256" s="19"/>
      <c r="F256" s="19"/>
      <c r="G256" s="20">
        <f>G257+G266</f>
        <v>255242.065</v>
      </c>
      <c r="H256" s="20">
        <f t="shared" ref="H256:V256" si="85">H257+H266</f>
        <v>0</v>
      </c>
      <c r="I256" s="20">
        <f t="shared" si="85"/>
        <v>0</v>
      </c>
      <c r="J256" s="20">
        <f t="shared" si="85"/>
        <v>244888.065</v>
      </c>
      <c r="K256" s="20">
        <f t="shared" si="85"/>
        <v>60000</v>
      </c>
      <c r="L256" s="20">
        <f t="shared" si="85"/>
        <v>0</v>
      </c>
      <c r="M256" s="20">
        <f t="shared" si="85"/>
        <v>0</v>
      </c>
      <c r="N256" s="20">
        <f t="shared" si="85"/>
        <v>60000</v>
      </c>
      <c r="O256" s="20">
        <f t="shared" si="85"/>
        <v>60000</v>
      </c>
      <c r="P256" s="20">
        <f t="shared" si="85"/>
        <v>0</v>
      </c>
      <c r="Q256" s="20">
        <f t="shared" si="85"/>
        <v>0</v>
      </c>
      <c r="R256" s="20">
        <f t="shared" si="85"/>
        <v>60000</v>
      </c>
      <c r="S256" s="20">
        <f t="shared" si="85"/>
        <v>45400</v>
      </c>
      <c r="T256" s="20">
        <f t="shared" si="85"/>
        <v>0</v>
      </c>
      <c r="U256" s="20">
        <f t="shared" si="85"/>
        <v>0</v>
      </c>
      <c r="V256" s="20">
        <f t="shared" si="85"/>
        <v>45400</v>
      </c>
    </row>
    <row r="257" spans="1:22" ht="37.5" x14ac:dyDescent="0.25">
      <c r="A257" s="30" t="s">
        <v>30</v>
      </c>
      <c r="B257" s="29" t="s">
        <v>44</v>
      </c>
      <c r="C257" s="97"/>
      <c r="D257" s="97"/>
      <c r="E257" s="97"/>
      <c r="F257" s="97"/>
      <c r="G257" s="98">
        <f>G258</f>
        <v>174626</v>
      </c>
      <c r="H257" s="98">
        <f t="shared" si="84"/>
        <v>0</v>
      </c>
      <c r="I257" s="98">
        <f t="shared" si="84"/>
        <v>0</v>
      </c>
      <c r="J257" s="98">
        <f t="shared" si="84"/>
        <v>164272</v>
      </c>
      <c r="K257" s="98">
        <f t="shared" si="84"/>
        <v>60000</v>
      </c>
      <c r="L257" s="98">
        <f t="shared" si="84"/>
        <v>0</v>
      </c>
      <c r="M257" s="98">
        <f t="shared" si="84"/>
        <v>0</v>
      </c>
      <c r="N257" s="98">
        <f t="shared" si="84"/>
        <v>60000</v>
      </c>
      <c r="O257" s="98">
        <f t="shared" si="84"/>
        <v>60000</v>
      </c>
      <c r="P257" s="98">
        <f t="shared" si="84"/>
        <v>0</v>
      </c>
      <c r="Q257" s="98">
        <f t="shared" si="84"/>
        <v>0</v>
      </c>
      <c r="R257" s="98">
        <f t="shared" si="84"/>
        <v>60000</v>
      </c>
      <c r="S257" s="98">
        <f t="shared" si="84"/>
        <v>29000</v>
      </c>
      <c r="T257" s="98">
        <f t="shared" si="84"/>
        <v>0</v>
      </c>
      <c r="U257" s="98">
        <f t="shared" si="84"/>
        <v>0</v>
      </c>
      <c r="V257" s="98">
        <f t="shared" si="84"/>
        <v>29000</v>
      </c>
    </row>
    <row r="258" spans="1:22" ht="18.75" x14ac:dyDescent="0.25">
      <c r="A258" s="30" t="s">
        <v>17</v>
      </c>
      <c r="B258" s="29" t="s">
        <v>32</v>
      </c>
      <c r="C258" s="97"/>
      <c r="D258" s="97"/>
      <c r="E258" s="97"/>
      <c r="F258" s="97"/>
      <c r="G258" s="98">
        <f>G259+G260+G261+G262+G263+G264+G265</f>
        <v>174626</v>
      </c>
      <c r="H258" s="98">
        <f t="shared" ref="H258:V258" si="86">H259+H260+H261+H262+H263+H264+H265</f>
        <v>0</v>
      </c>
      <c r="I258" s="98">
        <f t="shared" si="86"/>
        <v>0</v>
      </c>
      <c r="J258" s="98">
        <f t="shared" si="86"/>
        <v>164272</v>
      </c>
      <c r="K258" s="98">
        <f t="shared" si="86"/>
        <v>60000</v>
      </c>
      <c r="L258" s="98">
        <f t="shared" si="86"/>
        <v>0</v>
      </c>
      <c r="M258" s="98">
        <f t="shared" si="86"/>
        <v>0</v>
      </c>
      <c r="N258" s="98">
        <f t="shared" si="86"/>
        <v>60000</v>
      </c>
      <c r="O258" s="98">
        <f t="shared" si="86"/>
        <v>60000</v>
      </c>
      <c r="P258" s="98">
        <f t="shared" si="86"/>
        <v>0</v>
      </c>
      <c r="Q258" s="98">
        <f t="shared" si="86"/>
        <v>0</v>
      </c>
      <c r="R258" s="98">
        <f t="shared" si="86"/>
        <v>60000</v>
      </c>
      <c r="S258" s="98">
        <f t="shared" si="86"/>
        <v>29000</v>
      </c>
      <c r="T258" s="98">
        <f t="shared" si="86"/>
        <v>0</v>
      </c>
      <c r="U258" s="98">
        <f t="shared" si="86"/>
        <v>0</v>
      </c>
      <c r="V258" s="98">
        <f t="shared" si="86"/>
        <v>29000</v>
      </c>
    </row>
    <row r="259" spans="1:22" ht="75" x14ac:dyDescent="0.25">
      <c r="A259" s="97"/>
      <c r="B259" s="54" t="s">
        <v>383</v>
      </c>
      <c r="C259" s="97" t="s">
        <v>384</v>
      </c>
      <c r="D259" s="97"/>
      <c r="E259" s="43" t="s">
        <v>41</v>
      </c>
      <c r="F259" s="43" t="s">
        <v>385</v>
      </c>
      <c r="G259" s="52">
        <v>27680</v>
      </c>
      <c r="H259" s="99"/>
      <c r="I259" s="99"/>
      <c r="J259" s="52">
        <v>26101</v>
      </c>
      <c r="K259" s="100">
        <v>9000</v>
      </c>
      <c r="L259" s="99"/>
      <c r="M259" s="99"/>
      <c r="N259" s="100">
        <v>9000</v>
      </c>
      <c r="O259" s="100">
        <v>9000</v>
      </c>
      <c r="P259" s="99"/>
      <c r="Q259" s="99"/>
      <c r="R259" s="100">
        <v>9000</v>
      </c>
      <c r="S259" s="52">
        <v>5000</v>
      </c>
      <c r="T259" s="99"/>
      <c r="U259" s="99"/>
      <c r="V259" s="52">
        <v>5000</v>
      </c>
    </row>
    <row r="260" spans="1:22" ht="75" x14ac:dyDescent="0.25">
      <c r="A260" s="97"/>
      <c r="B260" s="54" t="s">
        <v>386</v>
      </c>
      <c r="C260" s="97" t="s">
        <v>384</v>
      </c>
      <c r="D260" s="97"/>
      <c r="E260" s="43" t="s">
        <v>41</v>
      </c>
      <c r="F260" s="43" t="s">
        <v>387</v>
      </c>
      <c r="G260" s="52">
        <v>24306</v>
      </c>
      <c r="H260" s="99"/>
      <c r="I260" s="99"/>
      <c r="J260" s="52">
        <v>22772</v>
      </c>
      <c r="K260" s="100">
        <v>8000</v>
      </c>
      <c r="L260" s="99"/>
      <c r="M260" s="99"/>
      <c r="N260" s="100">
        <v>8000</v>
      </c>
      <c r="O260" s="100">
        <v>8000</v>
      </c>
      <c r="P260" s="99"/>
      <c r="Q260" s="99"/>
      <c r="R260" s="100">
        <v>8000</v>
      </c>
      <c r="S260" s="52">
        <v>3000</v>
      </c>
      <c r="T260" s="99"/>
      <c r="U260" s="99"/>
      <c r="V260" s="52">
        <v>3000</v>
      </c>
    </row>
    <row r="261" spans="1:22" ht="75" x14ac:dyDescent="0.25">
      <c r="A261" s="97"/>
      <c r="B261" s="54" t="s">
        <v>388</v>
      </c>
      <c r="C261" s="97" t="s">
        <v>384</v>
      </c>
      <c r="D261" s="97"/>
      <c r="E261" s="43" t="s">
        <v>41</v>
      </c>
      <c r="F261" s="43" t="s">
        <v>389</v>
      </c>
      <c r="G261" s="52">
        <v>21440</v>
      </c>
      <c r="H261" s="99"/>
      <c r="I261" s="99"/>
      <c r="J261" s="52">
        <v>21440</v>
      </c>
      <c r="K261" s="100">
        <v>8000</v>
      </c>
      <c r="L261" s="99"/>
      <c r="M261" s="99"/>
      <c r="N261" s="100">
        <v>8000</v>
      </c>
      <c r="O261" s="100">
        <v>8000</v>
      </c>
      <c r="P261" s="99"/>
      <c r="Q261" s="99"/>
      <c r="R261" s="100">
        <v>8000</v>
      </c>
      <c r="S261" s="52">
        <v>3000</v>
      </c>
      <c r="T261" s="99"/>
      <c r="U261" s="99"/>
      <c r="V261" s="52">
        <v>3000</v>
      </c>
    </row>
    <row r="262" spans="1:22" ht="75" x14ac:dyDescent="0.25">
      <c r="A262" s="97"/>
      <c r="B262" s="54" t="s">
        <v>390</v>
      </c>
      <c r="C262" s="97" t="s">
        <v>384</v>
      </c>
      <c r="D262" s="97"/>
      <c r="E262" s="43" t="s">
        <v>35</v>
      </c>
      <c r="F262" s="43" t="s">
        <v>391</v>
      </c>
      <c r="G262" s="52">
        <v>28906</v>
      </c>
      <c r="H262" s="99"/>
      <c r="I262" s="99"/>
      <c r="J262" s="52">
        <v>26576</v>
      </c>
      <c r="K262" s="100">
        <v>9000</v>
      </c>
      <c r="L262" s="99"/>
      <c r="M262" s="99"/>
      <c r="N262" s="100">
        <v>9000</v>
      </c>
      <c r="O262" s="100">
        <v>9000</v>
      </c>
      <c r="P262" s="99"/>
      <c r="Q262" s="99"/>
      <c r="R262" s="100">
        <v>9000</v>
      </c>
      <c r="S262" s="52">
        <v>5000</v>
      </c>
      <c r="T262" s="99"/>
      <c r="U262" s="99"/>
      <c r="V262" s="52">
        <v>5000</v>
      </c>
    </row>
    <row r="263" spans="1:22" ht="75" x14ac:dyDescent="0.25">
      <c r="A263" s="97"/>
      <c r="B263" s="54" t="s">
        <v>392</v>
      </c>
      <c r="C263" s="97" t="s">
        <v>384</v>
      </c>
      <c r="D263" s="97"/>
      <c r="E263" s="43" t="s">
        <v>41</v>
      </c>
      <c r="F263" s="43" t="s">
        <v>393</v>
      </c>
      <c r="G263" s="52">
        <v>20072</v>
      </c>
      <c r="H263" s="99"/>
      <c r="I263" s="99"/>
      <c r="J263" s="52">
        <v>15809</v>
      </c>
      <c r="K263" s="100">
        <v>8000</v>
      </c>
      <c r="L263" s="99"/>
      <c r="M263" s="99"/>
      <c r="N263" s="100">
        <v>8000</v>
      </c>
      <c r="O263" s="100">
        <v>8000</v>
      </c>
      <c r="P263" s="99"/>
      <c r="Q263" s="99"/>
      <c r="R263" s="100">
        <v>8000</v>
      </c>
      <c r="S263" s="52">
        <v>3000</v>
      </c>
      <c r="T263" s="99"/>
      <c r="U263" s="99"/>
      <c r="V263" s="52">
        <v>3000</v>
      </c>
    </row>
    <row r="264" spans="1:22" ht="75" x14ac:dyDescent="0.25">
      <c r="A264" s="97"/>
      <c r="B264" s="54" t="s">
        <v>394</v>
      </c>
      <c r="C264" s="97" t="s">
        <v>384</v>
      </c>
      <c r="D264" s="97"/>
      <c r="E264" s="43" t="s">
        <v>41</v>
      </c>
      <c r="F264" s="43" t="s">
        <v>395</v>
      </c>
      <c r="G264" s="52">
        <v>27360</v>
      </c>
      <c r="H264" s="99"/>
      <c r="I264" s="99"/>
      <c r="J264" s="52">
        <v>26712</v>
      </c>
      <c r="K264" s="100">
        <v>9000</v>
      </c>
      <c r="L264" s="99"/>
      <c r="M264" s="99"/>
      <c r="N264" s="100">
        <v>9000</v>
      </c>
      <c r="O264" s="100">
        <v>9000</v>
      </c>
      <c r="P264" s="99"/>
      <c r="Q264" s="99"/>
      <c r="R264" s="100">
        <v>9000</v>
      </c>
      <c r="S264" s="52">
        <v>5000</v>
      </c>
      <c r="T264" s="99"/>
      <c r="U264" s="99"/>
      <c r="V264" s="52">
        <v>5000</v>
      </c>
    </row>
    <row r="265" spans="1:22" ht="75" x14ac:dyDescent="0.25">
      <c r="A265" s="97"/>
      <c r="B265" s="54" t="s">
        <v>396</v>
      </c>
      <c r="C265" s="97" t="s">
        <v>384</v>
      </c>
      <c r="D265" s="97"/>
      <c r="E265" s="43" t="s">
        <v>41</v>
      </c>
      <c r="F265" s="43" t="s">
        <v>397</v>
      </c>
      <c r="G265" s="52">
        <v>24862</v>
      </c>
      <c r="H265" s="99"/>
      <c r="I265" s="99"/>
      <c r="J265" s="52">
        <v>24862</v>
      </c>
      <c r="K265" s="100">
        <v>9000</v>
      </c>
      <c r="L265" s="99"/>
      <c r="M265" s="99"/>
      <c r="N265" s="100">
        <v>9000</v>
      </c>
      <c r="O265" s="100">
        <v>9000</v>
      </c>
      <c r="P265" s="99"/>
      <c r="Q265" s="99"/>
      <c r="R265" s="100">
        <v>9000</v>
      </c>
      <c r="S265" s="52">
        <v>5000</v>
      </c>
      <c r="T265" s="99"/>
      <c r="U265" s="99"/>
      <c r="V265" s="52">
        <v>5000</v>
      </c>
    </row>
    <row r="266" spans="1:22" ht="37.5" x14ac:dyDescent="0.25">
      <c r="A266" s="30" t="s">
        <v>43</v>
      </c>
      <c r="B266" s="29" t="s">
        <v>112</v>
      </c>
      <c r="C266" s="97"/>
      <c r="D266" s="97"/>
      <c r="E266" s="97"/>
      <c r="F266" s="97"/>
      <c r="G266" s="98">
        <f>G267</f>
        <v>80616.065000000002</v>
      </c>
      <c r="H266" s="98">
        <f t="shared" ref="H266:V266" si="87">H267</f>
        <v>0</v>
      </c>
      <c r="I266" s="98">
        <f t="shared" si="87"/>
        <v>0</v>
      </c>
      <c r="J266" s="98">
        <f t="shared" si="87"/>
        <v>80616.065000000002</v>
      </c>
      <c r="K266" s="98">
        <f t="shared" si="87"/>
        <v>0</v>
      </c>
      <c r="L266" s="98">
        <f t="shared" si="87"/>
        <v>0</v>
      </c>
      <c r="M266" s="98">
        <f t="shared" si="87"/>
        <v>0</v>
      </c>
      <c r="N266" s="98">
        <f t="shared" si="87"/>
        <v>0</v>
      </c>
      <c r="O266" s="98">
        <f t="shared" si="87"/>
        <v>0</v>
      </c>
      <c r="P266" s="98">
        <f t="shared" si="87"/>
        <v>0</v>
      </c>
      <c r="Q266" s="98">
        <f t="shared" si="87"/>
        <v>0</v>
      </c>
      <c r="R266" s="98">
        <f t="shared" si="87"/>
        <v>0</v>
      </c>
      <c r="S266" s="98">
        <f t="shared" si="87"/>
        <v>16400</v>
      </c>
      <c r="T266" s="98">
        <f t="shared" si="87"/>
        <v>0</v>
      </c>
      <c r="U266" s="98">
        <f t="shared" si="87"/>
        <v>0</v>
      </c>
      <c r="V266" s="98">
        <f t="shared" si="87"/>
        <v>16400</v>
      </c>
    </row>
    <row r="267" spans="1:22" s="21" customFormat="1" ht="18.75" x14ac:dyDescent="0.25">
      <c r="A267" s="30" t="s">
        <v>17</v>
      </c>
      <c r="B267" s="29" t="s">
        <v>64</v>
      </c>
      <c r="C267" s="19"/>
      <c r="D267" s="19"/>
      <c r="E267" s="19"/>
      <c r="F267" s="19"/>
      <c r="G267" s="20">
        <f>G268+G269+G270+G271</f>
        <v>80616.065000000002</v>
      </c>
      <c r="H267" s="20">
        <f t="shared" ref="H267:V267" si="88">H268+H269+H270+H271</f>
        <v>0</v>
      </c>
      <c r="I267" s="20">
        <f t="shared" si="88"/>
        <v>0</v>
      </c>
      <c r="J267" s="20">
        <f t="shared" si="88"/>
        <v>80616.065000000002</v>
      </c>
      <c r="K267" s="20">
        <f t="shared" si="88"/>
        <v>0</v>
      </c>
      <c r="L267" s="20">
        <f t="shared" si="88"/>
        <v>0</v>
      </c>
      <c r="M267" s="20">
        <f t="shared" si="88"/>
        <v>0</v>
      </c>
      <c r="N267" s="20">
        <f t="shared" si="88"/>
        <v>0</v>
      </c>
      <c r="O267" s="20">
        <f t="shared" si="88"/>
        <v>0</v>
      </c>
      <c r="P267" s="20">
        <f t="shared" si="88"/>
        <v>0</v>
      </c>
      <c r="Q267" s="20">
        <f t="shared" si="88"/>
        <v>0</v>
      </c>
      <c r="R267" s="20">
        <f t="shared" si="88"/>
        <v>0</v>
      </c>
      <c r="S267" s="20">
        <f t="shared" si="88"/>
        <v>16400</v>
      </c>
      <c r="T267" s="20">
        <f t="shared" si="88"/>
        <v>0</v>
      </c>
      <c r="U267" s="20">
        <f t="shared" si="88"/>
        <v>0</v>
      </c>
      <c r="V267" s="20">
        <f t="shared" si="88"/>
        <v>16400</v>
      </c>
    </row>
    <row r="268" spans="1:22" s="21" customFormat="1" ht="56.25" x14ac:dyDescent="0.25">
      <c r="A268" s="17"/>
      <c r="B268" s="101" t="s">
        <v>398</v>
      </c>
      <c r="C268" s="97" t="s">
        <v>384</v>
      </c>
      <c r="D268" s="38" t="s">
        <v>399</v>
      </c>
      <c r="E268" s="102" t="s">
        <v>400</v>
      </c>
      <c r="F268" s="102"/>
      <c r="G268" s="52">
        <v>30768.903999999999</v>
      </c>
      <c r="H268" s="40"/>
      <c r="I268" s="40"/>
      <c r="J268" s="52">
        <v>30768.903999999999</v>
      </c>
      <c r="K268" s="40"/>
      <c r="L268" s="40"/>
      <c r="M268" s="40"/>
      <c r="N268" s="40"/>
      <c r="O268" s="40"/>
      <c r="P268" s="40"/>
      <c r="Q268" s="40"/>
      <c r="R268" s="40"/>
      <c r="S268" s="53">
        <f>3700+1600</f>
        <v>5300</v>
      </c>
      <c r="T268" s="40"/>
      <c r="U268" s="40"/>
      <c r="V268" s="53">
        <f>3700+1600</f>
        <v>5300</v>
      </c>
    </row>
    <row r="269" spans="1:22" s="21" customFormat="1" ht="37.5" x14ac:dyDescent="0.25">
      <c r="A269" s="17"/>
      <c r="B269" s="103" t="s">
        <v>401</v>
      </c>
      <c r="C269" s="97" t="s">
        <v>384</v>
      </c>
      <c r="D269" s="38" t="s">
        <v>402</v>
      </c>
      <c r="E269" s="102" t="s">
        <v>400</v>
      </c>
      <c r="F269" s="102"/>
      <c r="G269" s="40">
        <v>8136.5150000000003</v>
      </c>
      <c r="H269" s="40"/>
      <c r="I269" s="40"/>
      <c r="J269" s="40">
        <v>8136.5150000000003</v>
      </c>
      <c r="K269" s="40"/>
      <c r="L269" s="40"/>
      <c r="M269" s="40"/>
      <c r="N269" s="40"/>
      <c r="O269" s="40"/>
      <c r="P269" s="40"/>
      <c r="Q269" s="40"/>
      <c r="R269" s="40"/>
      <c r="S269" s="53">
        <v>3700</v>
      </c>
      <c r="T269" s="40"/>
      <c r="U269" s="40"/>
      <c r="V269" s="53">
        <v>3700</v>
      </c>
    </row>
    <row r="270" spans="1:22" s="21" customFormat="1" ht="37.5" x14ac:dyDescent="0.25">
      <c r="A270" s="17"/>
      <c r="B270" s="103" t="s">
        <v>403</v>
      </c>
      <c r="C270" s="97" t="s">
        <v>384</v>
      </c>
      <c r="D270" s="38" t="s">
        <v>404</v>
      </c>
      <c r="E270" s="102" t="s">
        <v>400</v>
      </c>
      <c r="F270" s="102"/>
      <c r="G270" s="40">
        <v>9207.1620000000003</v>
      </c>
      <c r="H270" s="40"/>
      <c r="I270" s="40"/>
      <c r="J270" s="40">
        <v>9207.1620000000003</v>
      </c>
      <c r="K270" s="40"/>
      <c r="L270" s="40"/>
      <c r="M270" s="40"/>
      <c r="N270" s="40"/>
      <c r="O270" s="40"/>
      <c r="P270" s="40"/>
      <c r="Q270" s="40"/>
      <c r="R270" s="40"/>
      <c r="S270" s="53">
        <v>3700</v>
      </c>
      <c r="T270" s="40"/>
      <c r="U270" s="40"/>
      <c r="V270" s="53">
        <v>3700</v>
      </c>
    </row>
    <row r="271" spans="1:22" s="21" customFormat="1" ht="56.25" x14ac:dyDescent="0.25">
      <c r="A271" s="17"/>
      <c r="B271" s="103" t="s">
        <v>405</v>
      </c>
      <c r="C271" s="97" t="s">
        <v>384</v>
      </c>
      <c r="D271" s="38" t="s">
        <v>406</v>
      </c>
      <c r="E271" s="102" t="s">
        <v>407</v>
      </c>
      <c r="F271" s="102"/>
      <c r="G271" s="40">
        <v>32503.484</v>
      </c>
      <c r="H271" s="40"/>
      <c r="I271" s="40"/>
      <c r="J271" s="40">
        <v>32503.484</v>
      </c>
      <c r="K271" s="40"/>
      <c r="L271" s="40"/>
      <c r="M271" s="40"/>
      <c r="N271" s="40"/>
      <c r="O271" s="40"/>
      <c r="P271" s="40"/>
      <c r="Q271" s="40"/>
      <c r="R271" s="40"/>
      <c r="S271" s="53">
        <v>3700</v>
      </c>
      <c r="T271" s="40"/>
      <c r="U271" s="40"/>
      <c r="V271" s="53">
        <v>3700</v>
      </c>
    </row>
    <row r="272" spans="1:22" s="21" customFormat="1" ht="18.75" x14ac:dyDescent="0.25">
      <c r="A272" s="17"/>
      <c r="B272" s="69"/>
      <c r="C272" s="19"/>
      <c r="D272" s="19"/>
      <c r="E272" s="19"/>
      <c r="F272" s="19"/>
      <c r="G272" s="40"/>
      <c r="H272" s="40"/>
      <c r="I272" s="40"/>
      <c r="J272" s="40"/>
      <c r="K272" s="40"/>
      <c r="L272" s="40"/>
      <c r="M272" s="40"/>
      <c r="N272" s="40"/>
      <c r="O272" s="40"/>
      <c r="P272" s="40"/>
      <c r="Q272" s="40"/>
      <c r="R272" s="40"/>
      <c r="S272" s="40"/>
      <c r="T272" s="40"/>
      <c r="U272" s="40"/>
      <c r="V272" s="40"/>
    </row>
    <row r="273" spans="1:22" s="50" customFormat="1" ht="18.75" x14ac:dyDescent="0.25">
      <c r="A273" s="17" t="s">
        <v>408</v>
      </c>
      <c r="B273" s="62" t="s">
        <v>409</v>
      </c>
      <c r="C273" s="47"/>
      <c r="D273" s="47"/>
      <c r="E273" s="47"/>
      <c r="F273" s="47"/>
      <c r="G273" s="20">
        <f>G274</f>
        <v>263291</v>
      </c>
      <c r="H273" s="20">
        <f t="shared" ref="H273:V273" si="89">H274</f>
        <v>0</v>
      </c>
      <c r="I273" s="20">
        <f t="shared" si="89"/>
        <v>0</v>
      </c>
      <c r="J273" s="20">
        <f t="shared" si="89"/>
        <v>263291</v>
      </c>
      <c r="K273" s="20">
        <f t="shared" si="89"/>
        <v>36000</v>
      </c>
      <c r="L273" s="20">
        <f t="shared" si="89"/>
        <v>0</v>
      </c>
      <c r="M273" s="20">
        <f t="shared" si="89"/>
        <v>0</v>
      </c>
      <c r="N273" s="20">
        <f t="shared" si="89"/>
        <v>36000</v>
      </c>
      <c r="O273" s="20">
        <f t="shared" si="89"/>
        <v>36000</v>
      </c>
      <c r="P273" s="20">
        <f t="shared" si="89"/>
        <v>0</v>
      </c>
      <c r="Q273" s="20">
        <f t="shared" si="89"/>
        <v>0</v>
      </c>
      <c r="R273" s="20">
        <f t="shared" si="89"/>
        <v>36000</v>
      </c>
      <c r="S273" s="20">
        <f t="shared" si="89"/>
        <v>59100</v>
      </c>
      <c r="T273" s="20">
        <f t="shared" si="89"/>
        <v>0</v>
      </c>
      <c r="U273" s="20">
        <f t="shared" si="89"/>
        <v>0</v>
      </c>
      <c r="V273" s="20">
        <f t="shared" si="89"/>
        <v>59100</v>
      </c>
    </row>
    <row r="274" spans="1:22" s="21" customFormat="1" ht="18.75" x14ac:dyDescent="0.25">
      <c r="A274" s="45">
        <v>1</v>
      </c>
      <c r="B274" s="63" t="s">
        <v>88</v>
      </c>
      <c r="C274" s="19"/>
      <c r="D274" s="19"/>
      <c r="E274" s="19"/>
      <c r="F274" s="19"/>
      <c r="G274" s="20">
        <f>G275+G278+G283</f>
        <v>263291</v>
      </c>
      <c r="H274" s="20">
        <f t="shared" ref="H274:V274" si="90">H275+H278+H283</f>
        <v>0</v>
      </c>
      <c r="I274" s="20">
        <f t="shared" si="90"/>
        <v>0</v>
      </c>
      <c r="J274" s="20">
        <f t="shared" si="90"/>
        <v>263291</v>
      </c>
      <c r="K274" s="20">
        <f t="shared" si="90"/>
        <v>36000</v>
      </c>
      <c r="L274" s="20">
        <f t="shared" si="90"/>
        <v>0</v>
      </c>
      <c r="M274" s="20">
        <f t="shared" si="90"/>
        <v>0</v>
      </c>
      <c r="N274" s="20">
        <f t="shared" si="90"/>
        <v>36000</v>
      </c>
      <c r="O274" s="20">
        <f t="shared" si="90"/>
        <v>36000</v>
      </c>
      <c r="P274" s="20">
        <f t="shared" si="90"/>
        <v>0</v>
      </c>
      <c r="Q274" s="20">
        <f t="shared" si="90"/>
        <v>0</v>
      </c>
      <c r="R274" s="20">
        <f t="shared" si="90"/>
        <v>36000</v>
      </c>
      <c r="S274" s="20">
        <f t="shared" si="90"/>
        <v>59100</v>
      </c>
      <c r="T274" s="20">
        <f t="shared" si="90"/>
        <v>0</v>
      </c>
      <c r="U274" s="20">
        <f t="shared" si="90"/>
        <v>0</v>
      </c>
      <c r="V274" s="20">
        <f t="shared" si="90"/>
        <v>59100</v>
      </c>
    </row>
    <row r="275" spans="1:22" s="21" customFormat="1" ht="37.5" x14ac:dyDescent="0.25">
      <c r="A275" s="30" t="s">
        <v>30</v>
      </c>
      <c r="B275" s="29" t="s">
        <v>31</v>
      </c>
      <c r="C275" s="19"/>
      <c r="D275" s="19"/>
      <c r="E275" s="19"/>
      <c r="F275" s="19"/>
      <c r="G275" s="20">
        <f>G276</f>
        <v>19573</v>
      </c>
      <c r="H275" s="20">
        <f t="shared" ref="H275:V276" si="91">H276</f>
        <v>0</v>
      </c>
      <c r="I275" s="20">
        <f t="shared" si="91"/>
        <v>0</v>
      </c>
      <c r="J275" s="20">
        <f t="shared" si="91"/>
        <v>19573</v>
      </c>
      <c r="K275" s="20">
        <f t="shared" si="91"/>
        <v>6000</v>
      </c>
      <c r="L275" s="20">
        <f t="shared" si="91"/>
        <v>0</v>
      </c>
      <c r="M275" s="20">
        <f t="shared" si="91"/>
        <v>0</v>
      </c>
      <c r="N275" s="20">
        <f t="shared" si="91"/>
        <v>6000</v>
      </c>
      <c r="O275" s="20">
        <f t="shared" si="91"/>
        <v>6000</v>
      </c>
      <c r="P275" s="20">
        <f t="shared" si="91"/>
        <v>0</v>
      </c>
      <c r="Q275" s="20">
        <f t="shared" si="91"/>
        <v>0</v>
      </c>
      <c r="R275" s="20">
        <f t="shared" si="91"/>
        <v>6000</v>
      </c>
      <c r="S275" s="20">
        <f t="shared" si="91"/>
        <v>11600</v>
      </c>
      <c r="T275" s="20">
        <f t="shared" si="91"/>
        <v>0</v>
      </c>
      <c r="U275" s="20">
        <f t="shared" si="91"/>
        <v>0</v>
      </c>
      <c r="V275" s="20">
        <f t="shared" si="91"/>
        <v>11600</v>
      </c>
    </row>
    <row r="276" spans="1:22" s="21" customFormat="1" ht="18.75" x14ac:dyDescent="0.25">
      <c r="A276" s="30" t="s">
        <v>17</v>
      </c>
      <c r="B276" s="29" t="s">
        <v>32</v>
      </c>
      <c r="C276" s="19"/>
      <c r="D276" s="19"/>
      <c r="E276" s="19"/>
      <c r="F276" s="19"/>
      <c r="G276" s="20">
        <f>G277</f>
        <v>19573</v>
      </c>
      <c r="H276" s="20">
        <f t="shared" si="91"/>
        <v>0</v>
      </c>
      <c r="I276" s="20">
        <f t="shared" si="91"/>
        <v>0</v>
      </c>
      <c r="J276" s="20">
        <f t="shared" si="91"/>
        <v>19573</v>
      </c>
      <c r="K276" s="20">
        <f t="shared" si="91"/>
        <v>6000</v>
      </c>
      <c r="L276" s="20">
        <f t="shared" si="91"/>
        <v>0</v>
      </c>
      <c r="M276" s="20">
        <f t="shared" si="91"/>
        <v>0</v>
      </c>
      <c r="N276" s="20">
        <f t="shared" si="91"/>
        <v>6000</v>
      </c>
      <c r="O276" s="20">
        <f t="shared" si="91"/>
        <v>6000</v>
      </c>
      <c r="P276" s="20">
        <f t="shared" si="91"/>
        <v>0</v>
      </c>
      <c r="Q276" s="20">
        <f t="shared" si="91"/>
        <v>0</v>
      </c>
      <c r="R276" s="20">
        <f t="shared" si="91"/>
        <v>6000</v>
      </c>
      <c r="S276" s="20">
        <f t="shared" si="91"/>
        <v>11600</v>
      </c>
      <c r="T276" s="20">
        <f t="shared" si="91"/>
        <v>0</v>
      </c>
      <c r="U276" s="20">
        <f t="shared" si="91"/>
        <v>0</v>
      </c>
      <c r="V276" s="20">
        <f t="shared" si="91"/>
        <v>11600</v>
      </c>
    </row>
    <row r="277" spans="1:22" s="21" customFormat="1" ht="131.25" x14ac:dyDescent="0.25">
      <c r="A277" s="17"/>
      <c r="B277" s="42" t="s">
        <v>410</v>
      </c>
      <c r="C277" s="19" t="s">
        <v>34</v>
      </c>
      <c r="D277" s="55" t="s">
        <v>411</v>
      </c>
      <c r="E277" s="55" t="s">
        <v>41</v>
      </c>
      <c r="F277" s="43" t="s">
        <v>412</v>
      </c>
      <c r="G277" s="52">
        <v>19573</v>
      </c>
      <c r="H277" s="40"/>
      <c r="I277" s="40"/>
      <c r="J277" s="52">
        <v>19573</v>
      </c>
      <c r="K277" s="52">
        <v>6000</v>
      </c>
      <c r="L277" s="40"/>
      <c r="M277" s="40"/>
      <c r="N277" s="52">
        <v>6000</v>
      </c>
      <c r="O277" s="52">
        <v>6000</v>
      </c>
      <c r="P277" s="40"/>
      <c r="Q277" s="40"/>
      <c r="R277" s="52">
        <v>6000</v>
      </c>
      <c r="S277" s="52">
        <v>11600</v>
      </c>
      <c r="T277" s="40"/>
      <c r="U277" s="40"/>
      <c r="V277" s="52">
        <v>11600</v>
      </c>
    </row>
    <row r="278" spans="1:22" s="21" customFormat="1" ht="37.5" x14ac:dyDescent="0.25">
      <c r="A278" s="30" t="s">
        <v>43</v>
      </c>
      <c r="B278" s="29" t="s">
        <v>44</v>
      </c>
      <c r="C278" s="19"/>
      <c r="D278" s="19"/>
      <c r="E278" s="19"/>
      <c r="F278" s="19"/>
      <c r="G278" s="20">
        <f>G279</f>
        <v>107623</v>
      </c>
      <c r="H278" s="20">
        <f t="shared" ref="H278:V278" si="92">H279</f>
        <v>0</v>
      </c>
      <c r="I278" s="20">
        <f t="shared" si="92"/>
        <v>0</v>
      </c>
      <c r="J278" s="20">
        <f t="shared" si="92"/>
        <v>107623</v>
      </c>
      <c r="K278" s="20">
        <f t="shared" si="92"/>
        <v>30000</v>
      </c>
      <c r="L278" s="20">
        <f t="shared" si="92"/>
        <v>0</v>
      </c>
      <c r="M278" s="20">
        <f t="shared" si="92"/>
        <v>0</v>
      </c>
      <c r="N278" s="20">
        <f t="shared" si="92"/>
        <v>30000</v>
      </c>
      <c r="O278" s="20">
        <f t="shared" si="92"/>
        <v>30000</v>
      </c>
      <c r="P278" s="20">
        <f t="shared" si="92"/>
        <v>0</v>
      </c>
      <c r="Q278" s="20">
        <f t="shared" si="92"/>
        <v>0</v>
      </c>
      <c r="R278" s="20">
        <f t="shared" si="92"/>
        <v>30000</v>
      </c>
      <c r="S278" s="20">
        <f t="shared" si="92"/>
        <v>30000</v>
      </c>
      <c r="T278" s="20">
        <f t="shared" si="92"/>
        <v>0</v>
      </c>
      <c r="U278" s="20">
        <f t="shared" si="92"/>
        <v>0</v>
      </c>
      <c r="V278" s="20">
        <f t="shared" si="92"/>
        <v>30000</v>
      </c>
    </row>
    <row r="279" spans="1:22" s="21" customFormat="1" ht="18.75" x14ac:dyDescent="0.25">
      <c r="A279" s="30" t="s">
        <v>17</v>
      </c>
      <c r="B279" s="29" t="s">
        <v>32</v>
      </c>
      <c r="C279" s="19"/>
      <c r="D279" s="19"/>
      <c r="E279" s="19"/>
      <c r="F279" s="19"/>
      <c r="G279" s="20">
        <f>G280+G281+G282</f>
        <v>107623</v>
      </c>
      <c r="H279" s="20">
        <f t="shared" ref="H279:V279" si="93">H280+H281+H282</f>
        <v>0</v>
      </c>
      <c r="I279" s="20">
        <f t="shared" si="93"/>
        <v>0</v>
      </c>
      <c r="J279" s="20">
        <f t="shared" si="93"/>
        <v>107623</v>
      </c>
      <c r="K279" s="20">
        <f t="shared" si="93"/>
        <v>30000</v>
      </c>
      <c r="L279" s="20">
        <f t="shared" si="93"/>
        <v>0</v>
      </c>
      <c r="M279" s="20">
        <f t="shared" si="93"/>
        <v>0</v>
      </c>
      <c r="N279" s="20">
        <f t="shared" si="93"/>
        <v>30000</v>
      </c>
      <c r="O279" s="20">
        <f t="shared" si="93"/>
        <v>30000</v>
      </c>
      <c r="P279" s="20">
        <f t="shared" si="93"/>
        <v>0</v>
      </c>
      <c r="Q279" s="20">
        <f t="shared" si="93"/>
        <v>0</v>
      </c>
      <c r="R279" s="20">
        <f t="shared" si="93"/>
        <v>30000</v>
      </c>
      <c r="S279" s="20">
        <f t="shared" si="93"/>
        <v>30000</v>
      </c>
      <c r="T279" s="20">
        <f t="shared" si="93"/>
        <v>0</v>
      </c>
      <c r="U279" s="20">
        <f t="shared" si="93"/>
        <v>0</v>
      </c>
      <c r="V279" s="20">
        <f t="shared" si="93"/>
        <v>30000</v>
      </c>
    </row>
    <row r="280" spans="1:22" s="21" customFormat="1" ht="93.75" x14ac:dyDescent="0.25">
      <c r="A280" s="17"/>
      <c r="B280" s="42" t="s">
        <v>413</v>
      </c>
      <c r="C280" s="19" t="s">
        <v>414</v>
      </c>
      <c r="D280" s="38" t="s">
        <v>415</v>
      </c>
      <c r="E280" s="38" t="s">
        <v>41</v>
      </c>
      <c r="F280" s="43" t="s">
        <v>416</v>
      </c>
      <c r="G280" s="52">
        <v>33699</v>
      </c>
      <c r="H280" s="40"/>
      <c r="I280" s="40"/>
      <c r="J280" s="52">
        <v>33699</v>
      </c>
      <c r="K280" s="52">
        <v>8000</v>
      </c>
      <c r="L280" s="40"/>
      <c r="M280" s="40"/>
      <c r="N280" s="52">
        <v>8000</v>
      </c>
      <c r="O280" s="52">
        <v>8000</v>
      </c>
      <c r="P280" s="40"/>
      <c r="Q280" s="40"/>
      <c r="R280" s="52">
        <v>8000</v>
      </c>
      <c r="S280" s="40">
        <v>10000</v>
      </c>
      <c r="T280" s="40"/>
      <c r="U280" s="40"/>
      <c r="V280" s="40">
        <v>10000</v>
      </c>
    </row>
    <row r="281" spans="1:22" s="21" customFormat="1" ht="206.25" x14ac:dyDescent="0.25">
      <c r="A281" s="17"/>
      <c r="B281" s="104" t="s">
        <v>417</v>
      </c>
      <c r="C281" s="19" t="s">
        <v>414</v>
      </c>
      <c r="D281" s="55" t="s">
        <v>418</v>
      </c>
      <c r="E281" s="55" t="s">
        <v>41</v>
      </c>
      <c r="F281" s="80" t="s">
        <v>419</v>
      </c>
      <c r="G281" s="93">
        <v>32420</v>
      </c>
      <c r="H281" s="40"/>
      <c r="I281" s="40"/>
      <c r="J281" s="93">
        <v>32420</v>
      </c>
      <c r="K281" s="52">
        <v>7000</v>
      </c>
      <c r="L281" s="40"/>
      <c r="M281" s="40"/>
      <c r="N281" s="52">
        <v>7000</v>
      </c>
      <c r="O281" s="52">
        <v>7000</v>
      </c>
      <c r="P281" s="40"/>
      <c r="Q281" s="40"/>
      <c r="R281" s="52">
        <v>7000</v>
      </c>
      <c r="S281" s="52">
        <v>10000</v>
      </c>
      <c r="T281" s="40"/>
      <c r="U281" s="40"/>
      <c r="V281" s="52">
        <v>10000</v>
      </c>
    </row>
    <row r="282" spans="1:22" s="21" customFormat="1" ht="75" x14ac:dyDescent="0.25">
      <c r="A282" s="17"/>
      <c r="B282" s="42" t="s">
        <v>420</v>
      </c>
      <c r="C282" s="19" t="s">
        <v>414</v>
      </c>
      <c r="D282" s="55" t="s">
        <v>421</v>
      </c>
      <c r="E282" s="38" t="s">
        <v>41</v>
      </c>
      <c r="F282" s="43" t="s">
        <v>422</v>
      </c>
      <c r="G282" s="39">
        <v>41504</v>
      </c>
      <c r="H282" s="40"/>
      <c r="I282" s="40"/>
      <c r="J282" s="39">
        <v>41504</v>
      </c>
      <c r="K282" s="52">
        <v>15000</v>
      </c>
      <c r="L282" s="40"/>
      <c r="M282" s="40"/>
      <c r="N282" s="52">
        <v>15000</v>
      </c>
      <c r="O282" s="52">
        <v>15000</v>
      </c>
      <c r="P282" s="40"/>
      <c r="Q282" s="40"/>
      <c r="R282" s="52">
        <v>15000</v>
      </c>
      <c r="S282" s="52">
        <v>10000</v>
      </c>
      <c r="T282" s="40"/>
      <c r="U282" s="40"/>
      <c r="V282" s="52">
        <v>10000</v>
      </c>
    </row>
    <row r="283" spans="1:22" s="21" customFormat="1" ht="37.5" x14ac:dyDescent="0.25">
      <c r="A283" s="30" t="s">
        <v>111</v>
      </c>
      <c r="B283" s="29" t="s">
        <v>112</v>
      </c>
      <c r="C283" s="19"/>
      <c r="D283" s="55"/>
      <c r="E283" s="38"/>
      <c r="F283" s="43"/>
      <c r="G283" s="44">
        <f>G284+G286</f>
        <v>136095</v>
      </c>
      <c r="H283" s="44">
        <f t="shared" ref="H283:V283" si="94">H284+H286</f>
        <v>0</v>
      </c>
      <c r="I283" s="44">
        <f t="shared" si="94"/>
        <v>0</v>
      </c>
      <c r="J283" s="44">
        <f t="shared" si="94"/>
        <v>136095</v>
      </c>
      <c r="K283" s="44">
        <f t="shared" si="94"/>
        <v>0</v>
      </c>
      <c r="L283" s="44">
        <f t="shared" si="94"/>
        <v>0</v>
      </c>
      <c r="M283" s="44">
        <f t="shared" si="94"/>
        <v>0</v>
      </c>
      <c r="N283" s="44">
        <f t="shared" si="94"/>
        <v>0</v>
      </c>
      <c r="O283" s="44">
        <f t="shared" si="94"/>
        <v>0</v>
      </c>
      <c r="P283" s="44">
        <f t="shared" si="94"/>
        <v>0</v>
      </c>
      <c r="Q283" s="44">
        <f t="shared" si="94"/>
        <v>0</v>
      </c>
      <c r="R283" s="44">
        <f t="shared" si="94"/>
        <v>0</v>
      </c>
      <c r="S283" s="44">
        <f t="shared" si="94"/>
        <v>17500</v>
      </c>
      <c r="T283" s="44">
        <f t="shared" si="94"/>
        <v>0</v>
      </c>
      <c r="U283" s="44">
        <f t="shared" si="94"/>
        <v>0</v>
      </c>
      <c r="V283" s="44">
        <f t="shared" si="94"/>
        <v>17500</v>
      </c>
    </row>
    <row r="284" spans="1:22" s="21" customFormat="1" ht="18.75" x14ac:dyDescent="0.25">
      <c r="A284" s="30" t="s">
        <v>17</v>
      </c>
      <c r="B284" s="29" t="s">
        <v>64</v>
      </c>
      <c r="C284" s="19"/>
      <c r="D284" s="55"/>
      <c r="E284" s="38"/>
      <c r="F284" s="43"/>
      <c r="G284" s="44">
        <f>G285</f>
        <v>72506</v>
      </c>
      <c r="H284" s="44">
        <f t="shared" ref="H284:V284" si="95">H285</f>
        <v>0</v>
      </c>
      <c r="I284" s="44">
        <f t="shared" si="95"/>
        <v>0</v>
      </c>
      <c r="J284" s="44">
        <f t="shared" si="95"/>
        <v>72506</v>
      </c>
      <c r="K284" s="44">
        <f t="shared" si="95"/>
        <v>0</v>
      </c>
      <c r="L284" s="44">
        <f t="shared" si="95"/>
        <v>0</v>
      </c>
      <c r="M284" s="44">
        <f t="shared" si="95"/>
        <v>0</v>
      </c>
      <c r="N284" s="44">
        <f t="shared" si="95"/>
        <v>0</v>
      </c>
      <c r="O284" s="44">
        <f t="shared" si="95"/>
        <v>0</v>
      </c>
      <c r="P284" s="44">
        <f t="shared" si="95"/>
        <v>0</v>
      </c>
      <c r="Q284" s="44">
        <f t="shared" si="95"/>
        <v>0</v>
      </c>
      <c r="R284" s="44">
        <f t="shared" si="95"/>
        <v>0</v>
      </c>
      <c r="S284" s="44">
        <f t="shared" si="95"/>
        <v>10000</v>
      </c>
      <c r="T284" s="44">
        <f t="shared" si="95"/>
        <v>0</v>
      </c>
      <c r="U284" s="44">
        <f t="shared" si="95"/>
        <v>0</v>
      </c>
      <c r="V284" s="44">
        <f t="shared" si="95"/>
        <v>10000</v>
      </c>
    </row>
    <row r="285" spans="1:22" s="21" customFormat="1" ht="112.5" x14ac:dyDescent="0.25">
      <c r="A285" s="17"/>
      <c r="B285" s="42" t="s">
        <v>423</v>
      </c>
      <c r="C285" s="19" t="s">
        <v>414</v>
      </c>
      <c r="D285" s="38" t="s">
        <v>424</v>
      </c>
      <c r="E285" s="38" t="s">
        <v>67</v>
      </c>
      <c r="F285" s="36"/>
      <c r="G285" s="52">
        <v>72506</v>
      </c>
      <c r="H285" s="40"/>
      <c r="I285" s="40"/>
      <c r="J285" s="52">
        <v>72506</v>
      </c>
      <c r="K285" s="52"/>
      <c r="L285" s="40"/>
      <c r="M285" s="40"/>
      <c r="N285" s="52"/>
      <c r="O285" s="52"/>
      <c r="P285" s="40"/>
      <c r="Q285" s="40"/>
      <c r="R285" s="52"/>
      <c r="S285" s="52">
        <v>10000</v>
      </c>
      <c r="T285" s="40"/>
      <c r="U285" s="40"/>
      <c r="V285" s="52">
        <v>10000</v>
      </c>
    </row>
    <row r="286" spans="1:22" s="21" customFormat="1" ht="18.75" x14ac:dyDescent="0.25">
      <c r="A286" s="30" t="s">
        <v>18</v>
      </c>
      <c r="B286" s="29" t="s">
        <v>32</v>
      </c>
      <c r="C286" s="19"/>
      <c r="D286" s="19"/>
      <c r="E286" s="19"/>
      <c r="F286" s="19"/>
      <c r="G286" s="20">
        <f>G287+G288+G289</f>
        <v>63589</v>
      </c>
      <c r="H286" s="20">
        <f t="shared" ref="H286:V286" si="96">H287+H288+H289</f>
        <v>0</v>
      </c>
      <c r="I286" s="20">
        <f t="shared" si="96"/>
        <v>0</v>
      </c>
      <c r="J286" s="20">
        <f t="shared" si="96"/>
        <v>63589</v>
      </c>
      <c r="K286" s="20">
        <f t="shared" si="96"/>
        <v>0</v>
      </c>
      <c r="L286" s="20">
        <f t="shared" si="96"/>
        <v>0</v>
      </c>
      <c r="M286" s="20">
        <f t="shared" si="96"/>
        <v>0</v>
      </c>
      <c r="N286" s="20">
        <f t="shared" si="96"/>
        <v>0</v>
      </c>
      <c r="O286" s="20">
        <f t="shared" si="96"/>
        <v>0</v>
      </c>
      <c r="P286" s="20">
        <f t="shared" si="96"/>
        <v>0</v>
      </c>
      <c r="Q286" s="20">
        <f t="shared" si="96"/>
        <v>0</v>
      </c>
      <c r="R286" s="20">
        <f t="shared" si="96"/>
        <v>0</v>
      </c>
      <c r="S286" s="20">
        <f t="shared" si="96"/>
        <v>7500</v>
      </c>
      <c r="T286" s="20">
        <f t="shared" si="96"/>
        <v>0</v>
      </c>
      <c r="U286" s="20">
        <f t="shared" si="96"/>
        <v>0</v>
      </c>
      <c r="V286" s="20">
        <f t="shared" si="96"/>
        <v>7500</v>
      </c>
    </row>
    <row r="287" spans="1:22" s="21" customFormat="1" ht="75" x14ac:dyDescent="0.25">
      <c r="A287" s="17"/>
      <c r="B287" s="105" t="s">
        <v>425</v>
      </c>
      <c r="C287" s="19" t="s">
        <v>257</v>
      </c>
      <c r="D287" s="19"/>
      <c r="E287" s="38" t="s">
        <v>345</v>
      </c>
      <c r="F287" s="43" t="s">
        <v>426</v>
      </c>
      <c r="G287" s="52">
        <v>18225</v>
      </c>
      <c r="H287" s="40"/>
      <c r="I287" s="40"/>
      <c r="J287" s="52">
        <v>18225</v>
      </c>
      <c r="K287" s="40"/>
      <c r="L287" s="40"/>
      <c r="M287" s="40"/>
      <c r="N287" s="40"/>
      <c r="O287" s="40"/>
      <c r="P287" s="40"/>
      <c r="Q287" s="40"/>
      <c r="R287" s="40"/>
      <c r="S287" s="52">
        <f>4000-1500</f>
        <v>2500</v>
      </c>
      <c r="T287" s="40"/>
      <c r="U287" s="40"/>
      <c r="V287" s="52">
        <f>4000-1500</f>
        <v>2500</v>
      </c>
    </row>
    <row r="288" spans="1:22" s="21" customFormat="1" ht="75" x14ac:dyDescent="0.25">
      <c r="A288" s="17"/>
      <c r="B288" s="105" t="s">
        <v>427</v>
      </c>
      <c r="C288" s="19" t="s">
        <v>384</v>
      </c>
      <c r="D288" s="19"/>
      <c r="E288" s="38" t="s">
        <v>345</v>
      </c>
      <c r="F288" s="43" t="s">
        <v>428</v>
      </c>
      <c r="G288" s="52">
        <v>23663</v>
      </c>
      <c r="H288" s="40"/>
      <c r="I288" s="40"/>
      <c r="J288" s="52">
        <v>23663</v>
      </c>
      <c r="K288" s="40"/>
      <c r="L288" s="40"/>
      <c r="M288" s="40"/>
      <c r="N288" s="40"/>
      <c r="O288" s="40"/>
      <c r="P288" s="40"/>
      <c r="Q288" s="40"/>
      <c r="R288" s="40"/>
      <c r="S288" s="52">
        <f>4000-1500</f>
        <v>2500</v>
      </c>
      <c r="T288" s="40"/>
      <c r="U288" s="40"/>
      <c r="V288" s="52">
        <f>4000-1500</f>
        <v>2500</v>
      </c>
    </row>
    <row r="289" spans="1:22" s="21" customFormat="1" ht="75" x14ac:dyDescent="0.25">
      <c r="A289" s="17"/>
      <c r="B289" s="105" t="s">
        <v>429</v>
      </c>
      <c r="C289" s="19" t="s">
        <v>326</v>
      </c>
      <c r="D289" s="19"/>
      <c r="E289" s="38" t="s">
        <v>345</v>
      </c>
      <c r="F289" s="43" t="s">
        <v>430</v>
      </c>
      <c r="G289" s="52">
        <v>21701</v>
      </c>
      <c r="H289" s="40"/>
      <c r="I289" s="40"/>
      <c r="J289" s="52">
        <v>21701</v>
      </c>
      <c r="K289" s="40"/>
      <c r="L289" s="40"/>
      <c r="M289" s="40"/>
      <c r="N289" s="40"/>
      <c r="O289" s="40"/>
      <c r="P289" s="40"/>
      <c r="Q289" s="40"/>
      <c r="R289" s="40"/>
      <c r="S289" s="52">
        <f>4000-1500</f>
        <v>2500</v>
      </c>
      <c r="T289" s="40"/>
      <c r="U289" s="40"/>
      <c r="V289" s="52">
        <f>4000-1500</f>
        <v>2500</v>
      </c>
    </row>
    <row r="290" spans="1:22" s="21" customFormat="1" ht="37.5" x14ac:dyDescent="0.25">
      <c r="A290" s="17" t="s">
        <v>431</v>
      </c>
      <c r="B290" s="62" t="s">
        <v>432</v>
      </c>
      <c r="C290" s="19"/>
      <c r="D290" s="19"/>
      <c r="E290" s="19"/>
      <c r="F290" s="19"/>
      <c r="G290" s="20">
        <f>G291</f>
        <v>297371.05300000001</v>
      </c>
      <c r="H290" s="20">
        <f t="shared" ref="H290:V290" si="97">H291</f>
        <v>0</v>
      </c>
      <c r="I290" s="20">
        <f t="shared" si="97"/>
        <v>0</v>
      </c>
      <c r="J290" s="20">
        <f t="shared" si="97"/>
        <v>297371.05300000001</v>
      </c>
      <c r="K290" s="20">
        <f t="shared" si="97"/>
        <v>64303</v>
      </c>
      <c r="L290" s="20">
        <f t="shared" si="97"/>
        <v>0</v>
      </c>
      <c r="M290" s="20">
        <f t="shared" si="97"/>
        <v>0</v>
      </c>
      <c r="N290" s="20">
        <f t="shared" si="97"/>
        <v>64303</v>
      </c>
      <c r="O290" s="20">
        <f t="shared" si="97"/>
        <v>64303</v>
      </c>
      <c r="P290" s="20">
        <f t="shared" si="97"/>
        <v>0</v>
      </c>
      <c r="Q290" s="20">
        <f t="shared" si="97"/>
        <v>0</v>
      </c>
      <c r="R290" s="20">
        <f t="shared" si="97"/>
        <v>64303</v>
      </c>
      <c r="S290" s="20">
        <f t="shared" si="97"/>
        <v>64300</v>
      </c>
      <c r="T290" s="20">
        <f t="shared" si="97"/>
        <v>0</v>
      </c>
      <c r="U290" s="20">
        <f t="shared" si="97"/>
        <v>0</v>
      </c>
      <c r="V290" s="20">
        <f t="shared" si="97"/>
        <v>64300</v>
      </c>
    </row>
    <row r="291" spans="1:22" s="21" customFormat="1" ht="18.75" x14ac:dyDescent="0.25">
      <c r="A291" s="45">
        <v>1</v>
      </c>
      <c r="B291" s="63" t="s">
        <v>88</v>
      </c>
      <c r="C291" s="19"/>
      <c r="D291" s="19"/>
      <c r="E291" s="19"/>
      <c r="F291" s="19"/>
      <c r="G291" s="20">
        <f>G292+G295+G301</f>
        <v>297371.05300000001</v>
      </c>
      <c r="H291" s="20">
        <f t="shared" ref="H291:V291" si="98">H292+H295+H301</f>
        <v>0</v>
      </c>
      <c r="I291" s="20">
        <f t="shared" si="98"/>
        <v>0</v>
      </c>
      <c r="J291" s="20">
        <f t="shared" si="98"/>
        <v>297371.05300000001</v>
      </c>
      <c r="K291" s="20">
        <f t="shared" si="98"/>
        <v>64303</v>
      </c>
      <c r="L291" s="20">
        <f t="shared" si="98"/>
        <v>0</v>
      </c>
      <c r="M291" s="20">
        <f t="shared" si="98"/>
        <v>0</v>
      </c>
      <c r="N291" s="20">
        <f t="shared" si="98"/>
        <v>64303</v>
      </c>
      <c r="O291" s="20">
        <f t="shared" si="98"/>
        <v>64303</v>
      </c>
      <c r="P291" s="20">
        <f t="shared" si="98"/>
        <v>0</v>
      </c>
      <c r="Q291" s="20">
        <f t="shared" si="98"/>
        <v>0</v>
      </c>
      <c r="R291" s="20">
        <f t="shared" si="98"/>
        <v>64303</v>
      </c>
      <c r="S291" s="20">
        <f t="shared" si="98"/>
        <v>64300</v>
      </c>
      <c r="T291" s="20">
        <f t="shared" si="98"/>
        <v>0</v>
      </c>
      <c r="U291" s="20">
        <f t="shared" si="98"/>
        <v>0</v>
      </c>
      <c r="V291" s="20">
        <f t="shared" si="98"/>
        <v>64300</v>
      </c>
    </row>
    <row r="292" spans="1:22" s="21" customFormat="1" ht="37.5" x14ac:dyDescent="0.25">
      <c r="A292" s="30" t="s">
        <v>30</v>
      </c>
      <c r="B292" s="29" t="s">
        <v>31</v>
      </c>
      <c r="C292" s="19"/>
      <c r="D292" s="19"/>
      <c r="E292" s="19"/>
      <c r="F292" s="19"/>
      <c r="G292" s="20">
        <f>G293</f>
        <v>30629</v>
      </c>
      <c r="H292" s="20">
        <f t="shared" ref="H292:V293" si="99">H293</f>
        <v>0</v>
      </c>
      <c r="I292" s="20">
        <f t="shared" si="99"/>
        <v>0</v>
      </c>
      <c r="J292" s="20">
        <f t="shared" si="99"/>
        <v>30629</v>
      </c>
      <c r="K292" s="20">
        <f t="shared" si="99"/>
        <v>17002</v>
      </c>
      <c r="L292" s="20">
        <f t="shared" si="99"/>
        <v>0</v>
      </c>
      <c r="M292" s="20">
        <f t="shared" si="99"/>
        <v>0</v>
      </c>
      <c r="N292" s="20">
        <f t="shared" si="99"/>
        <v>17002</v>
      </c>
      <c r="O292" s="20">
        <f t="shared" si="99"/>
        <v>17002</v>
      </c>
      <c r="P292" s="20">
        <f t="shared" si="99"/>
        <v>0</v>
      </c>
      <c r="Q292" s="20">
        <f t="shared" si="99"/>
        <v>0</v>
      </c>
      <c r="R292" s="20">
        <f t="shared" si="99"/>
        <v>17002</v>
      </c>
      <c r="S292" s="20">
        <f t="shared" si="99"/>
        <v>10000</v>
      </c>
      <c r="T292" s="20">
        <f t="shared" si="99"/>
        <v>0</v>
      </c>
      <c r="U292" s="20">
        <f t="shared" si="99"/>
        <v>0</v>
      </c>
      <c r="V292" s="20">
        <f t="shared" si="99"/>
        <v>10000</v>
      </c>
    </row>
    <row r="293" spans="1:22" s="21" customFormat="1" ht="18.75" x14ac:dyDescent="0.25">
      <c r="A293" s="30" t="s">
        <v>17</v>
      </c>
      <c r="B293" s="29" t="s">
        <v>32</v>
      </c>
      <c r="C293" s="19"/>
      <c r="D293" s="19"/>
      <c r="E293" s="19"/>
      <c r="F293" s="19"/>
      <c r="G293" s="20">
        <f>G294</f>
        <v>30629</v>
      </c>
      <c r="H293" s="20">
        <f t="shared" si="99"/>
        <v>0</v>
      </c>
      <c r="I293" s="20">
        <f t="shared" si="99"/>
        <v>0</v>
      </c>
      <c r="J293" s="20">
        <f t="shared" si="99"/>
        <v>30629</v>
      </c>
      <c r="K293" s="20">
        <f t="shared" si="99"/>
        <v>17002</v>
      </c>
      <c r="L293" s="20">
        <f t="shared" si="99"/>
        <v>0</v>
      </c>
      <c r="M293" s="20">
        <f t="shared" si="99"/>
        <v>0</v>
      </c>
      <c r="N293" s="20">
        <f t="shared" si="99"/>
        <v>17002</v>
      </c>
      <c r="O293" s="20">
        <f t="shared" si="99"/>
        <v>17002</v>
      </c>
      <c r="P293" s="20">
        <f t="shared" si="99"/>
        <v>0</v>
      </c>
      <c r="Q293" s="20">
        <f t="shared" si="99"/>
        <v>0</v>
      </c>
      <c r="R293" s="20">
        <f t="shared" si="99"/>
        <v>17002</v>
      </c>
      <c r="S293" s="20">
        <f t="shared" si="99"/>
        <v>10000</v>
      </c>
      <c r="T293" s="20">
        <f t="shared" si="99"/>
        <v>0</v>
      </c>
      <c r="U293" s="20">
        <f t="shared" si="99"/>
        <v>0</v>
      </c>
      <c r="V293" s="20">
        <f t="shared" si="99"/>
        <v>10000</v>
      </c>
    </row>
    <row r="294" spans="1:22" s="21" customFormat="1" ht="131.25" x14ac:dyDescent="0.25">
      <c r="A294" s="17"/>
      <c r="B294" s="42" t="s">
        <v>433</v>
      </c>
      <c r="C294" s="19" t="s">
        <v>34</v>
      </c>
      <c r="D294" s="19"/>
      <c r="E294" s="55" t="s">
        <v>128</v>
      </c>
      <c r="F294" s="43" t="s">
        <v>434</v>
      </c>
      <c r="G294" s="52">
        <v>30629</v>
      </c>
      <c r="H294" s="40"/>
      <c r="I294" s="40"/>
      <c r="J294" s="52">
        <v>30629</v>
      </c>
      <c r="K294" s="40">
        <v>17002</v>
      </c>
      <c r="L294" s="40"/>
      <c r="M294" s="40"/>
      <c r="N294" s="40">
        <v>17002</v>
      </c>
      <c r="O294" s="40">
        <v>17002</v>
      </c>
      <c r="P294" s="40"/>
      <c r="Q294" s="40"/>
      <c r="R294" s="40">
        <v>17002</v>
      </c>
      <c r="S294" s="52">
        <v>10000</v>
      </c>
      <c r="T294" s="40"/>
      <c r="U294" s="40"/>
      <c r="V294" s="52">
        <v>10000</v>
      </c>
    </row>
    <row r="295" spans="1:22" s="21" customFormat="1" ht="37.5" x14ac:dyDescent="0.25">
      <c r="A295" s="30" t="s">
        <v>43</v>
      </c>
      <c r="B295" s="29" t="s">
        <v>31</v>
      </c>
      <c r="C295" s="19"/>
      <c r="D295" s="19"/>
      <c r="E295" s="19"/>
      <c r="F295" s="19"/>
      <c r="G295" s="20">
        <f>G296+G298</f>
        <v>213460</v>
      </c>
      <c r="H295" s="20">
        <f t="shared" ref="H295:V295" si="100">H296+H298</f>
        <v>0</v>
      </c>
      <c r="I295" s="20">
        <f t="shared" si="100"/>
        <v>0</v>
      </c>
      <c r="J295" s="20">
        <f t="shared" si="100"/>
        <v>213460</v>
      </c>
      <c r="K295" s="20">
        <f t="shared" si="100"/>
        <v>47301</v>
      </c>
      <c r="L295" s="20">
        <f t="shared" si="100"/>
        <v>0</v>
      </c>
      <c r="M295" s="20">
        <f t="shared" si="100"/>
        <v>0</v>
      </c>
      <c r="N295" s="20">
        <f t="shared" si="100"/>
        <v>47301</v>
      </c>
      <c r="O295" s="20">
        <f t="shared" si="100"/>
        <v>47301</v>
      </c>
      <c r="P295" s="20">
        <f t="shared" si="100"/>
        <v>0</v>
      </c>
      <c r="Q295" s="20">
        <f t="shared" si="100"/>
        <v>0</v>
      </c>
      <c r="R295" s="20">
        <f t="shared" si="100"/>
        <v>47301</v>
      </c>
      <c r="S295" s="20">
        <f t="shared" si="100"/>
        <v>50000</v>
      </c>
      <c r="T295" s="20">
        <f t="shared" si="100"/>
        <v>0</v>
      </c>
      <c r="U295" s="20">
        <f t="shared" si="100"/>
        <v>0</v>
      </c>
      <c r="V295" s="20">
        <f t="shared" si="100"/>
        <v>50000</v>
      </c>
    </row>
    <row r="296" spans="1:22" s="21" customFormat="1" ht="18.75" x14ac:dyDescent="0.25">
      <c r="A296" s="30" t="s">
        <v>17</v>
      </c>
      <c r="B296" s="29" t="s">
        <v>32</v>
      </c>
      <c r="C296" s="19"/>
      <c r="D296" s="19"/>
      <c r="E296" s="19"/>
      <c r="F296" s="19"/>
      <c r="G296" s="20">
        <f>G297</f>
        <v>35091</v>
      </c>
      <c r="H296" s="20">
        <f t="shared" ref="H296:V296" si="101">H297</f>
        <v>0</v>
      </c>
      <c r="I296" s="20">
        <f t="shared" si="101"/>
        <v>0</v>
      </c>
      <c r="J296" s="20">
        <f t="shared" si="101"/>
        <v>35091</v>
      </c>
      <c r="K296" s="20">
        <f t="shared" si="101"/>
        <v>16126</v>
      </c>
      <c r="L296" s="20">
        <f t="shared" si="101"/>
        <v>0</v>
      </c>
      <c r="M296" s="20">
        <f t="shared" si="101"/>
        <v>0</v>
      </c>
      <c r="N296" s="20">
        <f t="shared" si="101"/>
        <v>16126</v>
      </c>
      <c r="O296" s="20">
        <f t="shared" si="101"/>
        <v>16126</v>
      </c>
      <c r="P296" s="20">
        <f t="shared" si="101"/>
        <v>0</v>
      </c>
      <c r="Q296" s="20">
        <f t="shared" si="101"/>
        <v>0</v>
      </c>
      <c r="R296" s="20">
        <f t="shared" si="101"/>
        <v>16126</v>
      </c>
      <c r="S296" s="20">
        <f t="shared" si="101"/>
        <v>10000</v>
      </c>
      <c r="T296" s="20">
        <f t="shared" si="101"/>
        <v>0</v>
      </c>
      <c r="U296" s="20">
        <f t="shared" si="101"/>
        <v>0</v>
      </c>
      <c r="V296" s="20">
        <f t="shared" si="101"/>
        <v>10000</v>
      </c>
    </row>
    <row r="297" spans="1:22" s="21" customFormat="1" ht="87" customHeight="1" x14ac:dyDescent="0.25">
      <c r="A297" s="17"/>
      <c r="B297" s="42" t="s">
        <v>435</v>
      </c>
      <c r="C297" s="19" t="s">
        <v>34</v>
      </c>
      <c r="D297" s="38" t="s">
        <v>436</v>
      </c>
      <c r="E297" s="38" t="s">
        <v>35</v>
      </c>
      <c r="F297" s="43" t="s">
        <v>437</v>
      </c>
      <c r="G297" s="52">
        <v>35091</v>
      </c>
      <c r="H297" s="40"/>
      <c r="I297" s="40"/>
      <c r="J297" s="52">
        <v>35091</v>
      </c>
      <c r="K297" s="52">
        <f>9126+7000</f>
        <v>16126</v>
      </c>
      <c r="L297" s="40"/>
      <c r="M297" s="40"/>
      <c r="N297" s="52">
        <f>9126+7000</f>
        <v>16126</v>
      </c>
      <c r="O297" s="52">
        <f>9126+7000</f>
        <v>16126</v>
      </c>
      <c r="P297" s="40"/>
      <c r="Q297" s="40"/>
      <c r="R297" s="52">
        <f>9126+7000</f>
        <v>16126</v>
      </c>
      <c r="S297" s="40">
        <v>10000</v>
      </c>
      <c r="T297" s="40"/>
      <c r="U297" s="40"/>
      <c r="V297" s="40">
        <v>10000</v>
      </c>
    </row>
    <row r="298" spans="1:22" s="21" customFormat="1" ht="18.75" x14ac:dyDescent="0.25">
      <c r="A298" s="30" t="s">
        <v>18</v>
      </c>
      <c r="B298" s="29" t="s">
        <v>64</v>
      </c>
      <c r="C298" s="19"/>
      <c r="D298" s="19"/>
      <c r="E298" s="19"/>
      <c r="F298" s="19"/>
      <c r="G298" s="20">
        <f>G299+G300</f>
        <v>178369</v>
      </c>
      <c r="H298" s="20">
        <f t="shared" ref="H298:V298" si="102">H299+H300</f>
        <v>0</v>
      </c>
      <c r="I298" s="20">
        <f t="shared" si="102"/>
        <v>0</v>
      </c>
      <c r="J298" s="20">
        <f t="shared" si="102"/>
        <v>178369</v>
      </c>
      <c r="K298" s="20">
        <f t="shared" si="102"/>
        <v>31175</v>
      </c>
      <c r="L298" s="20">
        <f t="shared" si="102"/>
        <v>0</v>
      </c>
      <c r="M298" s="20">
        <f t="shared" si="102"/>
        <v>0</v>
      </c>
      <c r="N298" s="20">
        <f t="shared" si="102"/>
        <v>31175</v>
      </c>
      <c r="O298" s="20">
        <f t="shared" si="102"/>
        <v>31175</v>
      </c>
      <c r="P298" s="20">
        <f t="shared" si="102"/>
        <v>0</v>
      </c>
      <c r="Q298" s="20">
        <f t="shared" si="102"/>
        <v>0</v>
      </c>
      <c r="R298" s="20">
        <f t="shared" si="102"/>
        <v>31175</v>
      </c>
      <c r="S298" s="20">
        <f t="shared" si="102"/>
        <v>40000</v>
      </c>
      <c r="T298" s="20">
        <f t="shared" si="102"/>
        <v>0</v>
      </c>
      <c r="U298" s="20">
        <f t="shared" si="102"/>
        <v>0</v>
      </c>
      <c r="V298" s="20">
        <f t="shared" si="102"/>
        <v>40000</v>
      </c>
    </row>
    <row r="299" spans="1:22" s="21" customFormat="1" ht="131.25" x14ac:dyDescent="0.25">
      <c r="A299" s="17"/>
      <c r="B299" s="42" t="s">
        <v>438</v>
      </c>
      <c r="C299" s="19" t="s">
        <v>197</v>
      </c>
      <c r="D299" s="38" t="s">
        <v>439</v>
      </c>
      <c r="E299" s="43" t="s">
        <v>35</v>
      </c>
      <c r="F299" s="38" t="s">
        <v>440</v>
      </c>
      <c r="G299" s="52">
        <v>68056</v>
      </c>
      <c r="H299" s="40"/>
      <c r="I299" s="40"/>
      <c r="J299" s="52">
        <v>68056</v>
      </c>
      <c r="K299" s="52">
        <v>27100</v>
      </c>
      <c r="L299" s="40"/>
      <c r="M299" s="40"/>
      <c r="N299" s="52">
        <v>27100</v>
      </c>
      <c r="O299" s="52">
        <v>27100</v>
      </c>
      <c r="P299" s="40"/>
      <c r="Q299" s="40"/>
      <c r="R299" s="52">
        <v>27100</v>
      </c>
      <c r="S299" s="52">
        <v>20000</v>
      </c>
      <c r="T299" s="40"/>
      <c r="U299" s="40"/>
      <c r="V299" s="52">
        <v>20000</v>
      </c>
    </row>
    <row r="300" spans="1:22" s="21" customFormat="1" ht="75" x14ac:dyDescent="0.25">
      <c r="A300" s="17"/>
      <c r="B300" s="42" t="s">
        <v>441</v>
      </c>
      <c r="C300" s="19" t="s">
        <v>34</v>
      </c>
      <c r="D300" s="43"/>
      <c r="E300" s="43" t="s">
        <v>41</v>
      </c>
      <c r="F300" s="43" t="s">
        <v>442</v>
      </c>
      <c r="G300" s="52">
        <v>110313</v>
      </c>
      <c r="H300" s="40"/>
      <c r="I300" s="40"/>
      <c r="J300" s="52">
        <v>110313</v>
      </c>
      <c r="K300" s="52">
        <f>11075-7000</f>
        <v>4075</v>
      </c>
      <c r="L300" s="40"/>
      <c r="M300" s="40"/>
      <c r="N300" s="52">
        <f>11075-7000</f>
        <v>4075</v>
      </c>
      <c r="O300" s="52">
        <f>11075-7000</f>
        <v>4075</v>
      </c>
      <c r="P300" s="40"/>
      <c r="Q300" s="40"/>
      <c r="R300" s="52">
        <f>11075-7000</f>
        <v>4075</v>
      </c>
      <c r="S300" s="52">
        <v>20000</v>
      </c>
      <c r="T300" s="40"/>
      <c r="U300" s="40"/>
      <c r="V300" s="52">
        <v>20000</v>
      </c>
    </row>
    <row r="301" spans="1:22" s="21" customFormat="1" ht="37.5" x14ac:dyDescent="0.25">
      <c r="A301" s="30" t="s">
        <v>111</v>
      </c>
      <c r="B301" s="29" t="s">
        <v>112</v>
      </c>
      <c r="C301" s="19"/>
      <c r="D301" s="19"/>
      <c r="E301" s="19"/>
      <c r="F301" s="19"/>
      <c r="G301" s="20">
        <f>G302</f>
        <v>53282.053</v>
      </c>
      <c r="H301" s="20">
        <f t="shared" ref="H301:V302" si="103">H302</f>
        <v>0</v>
      </c>
      <c r="I301" s="20">
        <f t="shared" si="103"/>
        <v>0</v>
      </c>
      <c r="J301" s="20">
        <f t="shared" si="103"/>
        <v>53282.053</v>
      </c>
      <c r="K301" s="20">
        <f t="shared" si="103"/>
        <v>0</v>
      </c>
      <c r="L301" s="20">
        <f t="shared" si="103"/>
        <v>0</v>
      </c>
      <c r="M301" s="20">
        <f t="shared" si="103"/>
        <v>0</v>
      </c>
      <c r="N301" s="20">
        <f t="shared" si="103"/>
        <v>0</v>
      </c>
      <c r="O301" s="20">
        <f t="shared" si="103"/>
        <v>0</v>
      </c>
      <c r="P301" s="20">
        <f t="shared" si="103"/>
        <v>0</v>
      </c>
      <c r="Q301" s="20">
        <f t="shared" si="103"/>
        <v>0</v>
      </c>
      <c r="R301" s="20">
        <f t="shared" si="103"/>
        <v>0</v>
      </c>
      <c r="S301" s="20">
        <f t="shared" si="103"/>
        <v>4300</v>
      </c>
      <c r="T301" s="20">
        <f t="shared" si="103"/>
        <v>0</v>
      </c>
      <c r="U301" s="20">
        <f t="shared" si="103"/>
        <v>0</v>
      </c>
      <c r="V301" s="20">
        <f t="shared" si="103"/>
        <v>4300</v>
      </c>
    </row>
    <row r="302" spans="1:22" s="21" customFormat="1" ht="18.75" x14ac:dyDescent="0.25">
      <c r="A302" s="30" t="s">
        <v>17</v>
      </c>
      <c r="B302" s="29" t="s">
        <v>64</v>
      </c>
      <c r="C302" s="19"/>
      <c r="D302" s="19"/>
      <c r="E302" s="19"/>
      <c r="F302" s="19"/>
      <c r="G302" s="20">
        <f>G303</f>
        <v>53282.053</v>
      </c>
      <c r="H302" s="20">
        <f t="shared" si="103"/>
        <v>0</v>
      </c>
      <c r="I302" s="20">
        <f t="shared" si="103"/>
        <v>0</v>
      </c>
      <c r="J302" s="20">
        <f t="shared" si="103"/>
        <v>53282.053</v>
      </c>
      <c r="K302" s="20">
        <f t="shared" si="103"/>
        <v>0</v>
      </c>
      <c r="L302" s="20">
        <f t="shared" si="103"/>
        <v>0</v>
      </c>
      <c r="M302" s="20">
        <f t="shared" si="103"/>
        <v>0</v>
      </c>
      <c r="N302" s="20">
        <f t="shared" si="103"/>
        <v>0</v>
      </c>
      <c r="O302" s="20">
        <f t="shared" si="103"/>
        <v>0</v>
      </c>
      <c r="P302" s="20">
        <f t="shared" si="103"/>
        <v>0</v>
      </c>
      <c r="Q302" s="20">
        <f t="shared" si="103"/>
        <v>0</v>
      </c>
      <c r="R302" s="20">
        <f t="shared" si="103"/>
        <v>0</v>
      </c>
      <c r="S302" s="20">
        <f t="shared" si="103"/>
        <v>4300</v>
      </c>
      <c r="T302" s="20">
        <f t="shared" si="103"/>
        <v>0</v>
      </c>
      <c r="U302" s="20">
        <f t="shared" si="103"/>
        <v>0</v>
      </c>
      <c r="V302" s="20">
        <f t="shared" si="103"/>
        <v>4300</v>
      </c>
    </row>
    <row r="303" spans="1:22" s="106" customFormat="1" ht="37.5" x14ac:dyDescent="0.25">
      <c r="A303" s="17"/>
      <c r="B303" s="105" t="s">
        <v>443</v>
      </c>
      <c r="C303" s="19" t="s">
        <v>126</v>
      </c>
      <c r="D303" s="19"/>
      <c r="E303" s="38" t="s">
        <v>345</v>
      </c>
      <c r="F303" s="36"/>
      <c r="G303" s="52">
        <v>53282.053</v>
      </c>
      <c r="H303" s="40"/>
      <c r="I303" s="40"/>
      <c r="J303" s="52">
        <v>53282.053</v>
      </c>
      <c r="K303" s="40"/>
      <c r="L303" s="40"/>
      <c r="M303" s="40"/>
      <c r="N303" s="40"/>
      <c r="O303" s="40"/>
      <c r="P303" s="40"/>
      <c r="Q303" s="40"/>
      <c r="R303" s="40"/>
      <c r="S303" s="52">
        <f>2800+800+2400-200-1500</f>
        <v>4300</v>
      </c>
      <c r="T303" s="40"/>
      <c r="U303" s="40"/>
      <c r="V303" s="52">
        <f>2800+800+2400-200-1500</f>
        <v>4300</v>
      </c>
    </row>
    <row r="304" spans="1:22" s="21" customFormat="1" ht="18.75" x14ac:dyDescent="0.25">
      <c r="A304" s="36"/>
      <c r="B304" s="37"/>
      <c r="C304" s="38"/>
      <c r="D304" s="19"/>
      <c r="E304" s="43"/>
      <c r="F304" s="43"/>
      <c r="G304" s="53"/>
      <c r="H304" s="40"/>
      <c r="I304" s="40"/>
      <c r="J304" s="53"/>
      <c r="K304" s="52"/>
      <c r="L304" s="40"/>
      <c r="M304" s="40"/>
      <c r="N304" s="52"/>
      <c r="O304" s="52"/>
      <c r="P304" s="40"/>
      <c r="Q304" s="40"/>
      <c r="R304" s="52"/>
      <c r="S304" s="52"/>
      <c r="T304" s="40"/>
      <c r="U304" s="40"/>
      <c r="V304" s="52"/>
    </row>
    <row r="305" spans="1:22" s="111" customFormat="1" ht="18.75" x14ac:dyDescent="0.25">
      <c r="A305" s="107" t="s">
        <v>444</v>
      </c>
      <c r="B305" s="57" t="s">
        <v>445</v>
      </c>
      <c r="C305" s="108"/>
      <c r="D305" s="109"/>
      <c r="E305" s="56"/>
      <c r="F305" s="56"/>
      <c r="G305" s="110">
        <f t="shared" ref="G305:V306" si="104">G306</f>
        <v>45940</v>
      </c>
      <c r="H305" s="110">
        <f t="shared" si="104"/>
        <v>0</v>
      </c>
      <c r="I305" s="110">
        <f t="shared" si="104"/>
        <v>0</v>
      </c>
      <c r="J305" s="110">
        <f t="shared" si="104"/>
        <v>45940</v>
      </c>
      <c r="K305" s="110">
        <f t="shared" si="104"/>
        <v>5210</v>
      </c>
      <c r="L305" s="110">
        <f t="shared" si="104"/>
        <v>0</v>
      </c>
      <c r="M305" s="110">
        <f t="shared" si="104"/>
        <v>0</v>
      </c>
      <c r="N305" s="110">
        <f t="shared" si="104"/>
        <v>5210</v>
      </c>
      <c r="O305" s="110">
        <f t="shared" si="104"/>
        <v>5210</v>
      </c>
      <c r="P305" s="110">
        <f t="shared" si="104"/>
        <v>0</v>
      </c>
      <c r="Q305" s="110">
        <f t="shared" si="104"/>
        <v>0</v>
      </c>
      <c r="R305" s="110">
        <f t="shared" si="104"/>
        <v>5210</v>
      </c>
      <c r="S305" s="110">
        <f t="shared" si="104"/>
        <v>12490</v>
      </c>
      <c r="T305" s="110">
        <f t="shared" si="104"/>
        <v>0</v>
      </c>
      <c r="U305" s="110">
        <f t="shared" si="104"/>
        <v>0</v>
      </c>
      <c r="V305" s="110">
        <f t="shared" si="104"/>
        <v>12490</v>
      </c>
    </row>
    <row r="306" spans="1:22" s="50" customFormat="1" ht="18.75" x14ac:dyDescent="0.25">
      <c r="A306" s="45" t="s">
        <v>4</v>
      </c>
      <c r="B306" s="63" t="s">
        <v>446</v>
      </c>
      <c r="C306" s="48"/>
      <c r="D306" s="47"/>
      <c r="E306" s="49"/>
      <c r="F306" s="49"/>
      <c r="G306" s="35">
        <f t="shared" si="104"/>
        <v>45940</v>
      </c>
      <c r="H306" s="35">
        <f t="shared" si="104"/>
        <v>0</v>
      </c>
      <c r="I306" s="35">
        <f t="shared" si="104"/>
        <v>0</v>
      </c>
      <c r="J306" s="35">
        <f t="shared" si="104"/>
        <v>45940</v>
      </c>
      <c r="K306" s="35">
        <f t="shared" si="104"/>
        <v>5210</v>
      </c>
      <c r="L306" s="35">
        <f t="shared" si="104"/>
        <v>0</v>
      </c>
      <c r="M306" s="35">
        <f t="shared" si="104"/>
        <v>0</v>
      </c>
      <c r="N306" s="35">
        <f t="shared" si="104"/>
        <v>5210</v>
      </c>
      <c r="O306" s="35">
        <f t="shared" si="104"/>
        <v>5210</v>
      </c>
      <c r="P306" s="35">
        <f t="shared" si="104"/>
        <v>0</v>
      </c>
      <c r="Q306" s="35">
        <f t="shared" si="104"/>
        <v>0</v>
      </c>
      <c r="R306" s="35">
        <f t="shared" si="104"/>
        <v>5210</v>
      </c>
      <c r="S306" s="35">
        <f t="shared" si="104"/>
        <v>12490</v>
      </c>
      <c r="T306" s="35">
        <f t="shared" si="104"/>
        <v>0</v>
      </c>
      <c r="U306" s="35">
        <f t="shared" si="104"/>
        <v>0</v>
      </c>
      <c r="V306" s="35">
        <f t="shared" si="104"/>
        <v>12490</v>
      </c>
    </row>
    <row r="307" spans="1:22" s="21" customFormat="1" ht="18.75" x14ac:dyDescent="0.25">
      <c r="A307" s="28">
        <v>1</v>
      </c>
      <c r="B307" s="29" t="s">
        <v>16</v>
      </c>
      <c r="C307" s="38"/>
      <c r="D307" s="19"/>
      <c r="E307" s="43"/>
      <c r="F307" s="43"/>
      <c r="G307" s="35">
        <f t="shared" ref="G307:V307" si="105">G308+G311</f>
        <v>45940</v>
      </c>
      <c r="H307" s="35">
        <f t="shared" si="105"/>
        <v>0</v>
      </c>
      <c r="I307" s="35">
        <f t="shared" si="105"/>
        <v>0</v>
      </c>
      <c r="J307" s="35">
        <f t="shared" si="105"/>
        <v>45940</v>
      </c>
      <c r="K307" s="35">
        <f t="shared" si="105"/>
        <v>5210</v>
      </c>
      <c r="L307" s="35">
        <f t="shared" si="105"/>
        <v>0</v>
      </c>
      <c r="M307" s="35">
        <f t="shared" si="105"/>
        <v>0</v>
      </c>
      <c r="N307" s="35">
        <f t="shared" si="105"/>
        <v>5210</v>
      </c>
      <c r="O307" s="35">
        <f t="shared" si="105"/>
        <v>5210</v>
      </c>
      <c r="P307" s="35">
        <f t="shared" si="105"/>
        <v>0</v>
      </c>
      <c r="Q307" s="35">
        <f t="shared" si="105"/>
        <v>0</v>
      </c>
      <c r="R307" s="35">
        <f t="shared" si="105"/>
        <v>5210</v>
      </c>
      <c r="S307" s="35">
        <f t="shared" si="105"/>
        <v>12490</v>
      </c>
      <c r="T307" s="35">
        <f t="shared" si="105"/>
        <v>0</v>
      </c>
      <c r="U307" s="35">
        <f t="shared" si="105"/>
        <v>0</v>
      </c>
      <c r="V307" s="35">
        <f t="shared" si="105"/>
        <v>12490</v>
      </c>
    </row>
    <row r="308" spans="1:22" s="21" customFormat="1" ht="37.5" x14ac:dyDescent="0.25">
      <c r="A308" s="30" t="s">
        <v>30</v>
      </c>
      <c r="B308" s="29" t="s">
        <v>77</v>
      </c>
      <c r="C308" s="31"/>
      <c r="D308" s="19"/>
      <c r="E308" s="43"/>
      <c r="F308" s="43"/>
      <c r="G308" s="35">
        <f t="shared" ref="G308:V309" si="106">G309</f>
        <v>4998</v>
      </c>
      <c r="H308" s="35">
        <f t="shared" si="106"/>
        <v>0</v>
      </c>
      <c r="I308" s="35">
        <f t="shared" si="106"/>
        <v>0</v>
      </c>
      <c r="J308" s="35">
        <f t="shared" si="106"/>
        <v>4998</v>
      </c>
      <c r="K308" s="35">
        <f t="shared" si="106"/>
        <v>2210</v>
      </c>
      <c r="L308" s="35">
        <f t="shared" si="106"/>
        <v>0</v>
      </c>
      <c r="M308" s="35">
        <f t="shared" si="106"/>
        <v>0</v>
      </c>
      <c r="N308" s="35">
        <f t="shared" si="106"/>
        <v>2210</v>
      </c>
      <c r="O308" s="35">
        <f t="shared" si="106"/>
        <v>2210</v>
      </c>
      <c r="P308" s="35">
        <f t="shared" si="106"/>
        <v>0</v>
      </c>
      <c r="Q308" s="35">
        <f t="shared" si="106"/>
        <v>0</v>
      </c>
      <c r="R308" s="35">
        <f t="shared" si="106"/>
        <v>2210</v>
      </c>
      <c r="S308" s="35">
        <f t="shared" si="106"/>
        <v>2490</v>
      </c>
      <c r="T308" s="35">
        <f t="shared" si="106"/>
        <v>0</v>
      </c>
      <c r="U308" s="35">
        <f t="shared" si="106"/>
        <v>0</v>
      </c>
      <c r="V308" s="35">
        <f t="shared" si="106"/>
        <v>2490</v>
      </c>
    </row>
    <row r="309" spans="1:22" s="21" customFormat="1" ht="19.5" x14ac:dyDescent="0.25">
      <c r="A309" s="32" t="s">
        <v>17</v>
      </c>
      <c r="B309" s="33" t="s">
        <v>32</v>
      </c>
      <c r="C309" s="31"/>
      <c r="D309" s="19"/>
      <c r="E309" s="43"/>
      <c r="F309" s="43"/>
      <c r="G309" s="112">
        <f t="shared" si="106"/>
        <v>4998</v>
      </c>
      <c r="H309" s="112">
        <f t="shared" si="106"/>
        <v>0</v>
      </c>
      <c r="I309" s="112">
        <f t="shared" si="106"/>
        <v>0</v>
      </c>
      <c r="J309" s="112">
        <f t="shared" si="106"/>
        <v>4998</v>
      </c>
      <c r="K309" s="112">
        <f t="shared" si="106"/>
        <v>2210</v>
      </c>
      <c r="L309" s="112">
        <f t="shared" si="106"/>
        <v>0</v>
      </c>
      <c r="M309" s="112">
        <f t="shared" si="106"/>
        <v>0</v>
      </c>
      <c r="N309" s="112">
        <f t="shared" si="106"/>
        <v>2210</v>
      </c>
      <c r="O309" s="112">
        <f t="shared" si="106"/>
        <v>2210</v>
      </c>
      <c r="P309" s="112">
        <f t="shared" si="106"/>
        <v>0</v>
      </c>
      <c r="Q309" s="112">
        <f t="shared" si="106"/>
        <v>0</v>
      </c>
      <c r="R309" s="112">
        <f t="shared" si="106"/>
        <v>2210</v>
      </c>
      <c r="S309" s="112">
        <f t="shared" si="106"/>
        <v>2490</v>
      </c>
      <c r="T309" s="112">
        <f t="shared" si="106"/>
        <v>0</v>
      </c>
      <c r="U309" s="112">
        <f t="shared" si="106"/>
        <v>0</v>
      </c>
      <c r="V309" s="112">
        <f t="shared" si="106"/>
        <v>2490</v>
      </c>
    </row>
    <row r="310" spans="1:22" s="21" customFormat="1" ht="75" x14ac:dyDescent="0.25">
      <c r="A310" s="36">
        <v>1</v>
      </c>
      <c r="B310" s="37" t="s">
        <v>447</v>
      </c>
      <c r="C310" s="38" t="s">
        <v>34</v>
      </c>
      <c r="D310" s="19"/>
      <c r="E310" s="38" t="s">
        <v>35</v>
      </c>
      <c r="F310" s="38" t="s">
        <v>448</v>
      </c>
      <c r="G310" s="52">
        <v>4998</v>
      </c>
      <c r="H310" s="40"/>
      <c r="I310" s="40"/>
      <c r="J310" s="52">
        <v>4998</v>
      </c>
      <c r="K310" s="52">
        <v>2210</v>
      </c>
      <c r="L310" s="40"/>
      <c r="M310" s="40"/>
      <c r="N310" s="52">
        <v>2210</v>
      </c>
      <c r="O310" s="52">
        <v>2210</v>
      </c>
      <c r="P310" s="40"/>
      <c r="Q310" s="40"/>
      <c r="R310" s="52">
        <v>2210</v>
      </c>
      <c r="S310" s="52">
        <v>2490</v>
      </c>
      <c r="T310" s="40"/>
      <c r="U310" s="40"/>
      <c r="V310" s="52">
        <v>2490</v>
      </c>
    </row>
    <row r="311" spans="1:22" s="21" customFormat="1" ht="37.5" x14ac:dyDescent="0.25">
      <c r="A311" s="30" t="s">
        <v>43</v>
      </c>
      <c r="B311" s="29" t="s">
        <v>71</v>
      </c>
      <c r="C311" s="43"/>
      <c r="D311" s="19"/>
      <c r="E311" s="43"/>
      <c r="F311" s="43"/>
      <c r="G311" s="35">
        <f>G312</f>
        <v>40942</v>
      </c>
      <c r="H311" s="40"/>
      <c r="I311" s="40"/>
      <c r="J311" s="35">
        <f>J312</f>
        <v>40942</v>
      </c>
      <c r="K311" s="35">
        <f>K312</f>
        <v>3000</v>
      </c>
      <c r="L311" s="40"/>
      <c r="M311" s="40"/>
      <c r="N311" s="35">
        <f>N312</f>
        <v>3000</v>
      </c>
      <c r="O311" s="35">
        <f>O312</f>
        <v>3000</v>
      </c>
      <c r="P311" s="40"/>
      <c r="Q311" s="40"/>
      <c r="R311" s="35">
        <f>R312</f>
        <v>3000</v>
      </c>
      <c r="S311" s="35">
        <f>S312</f>
        <v>10000</v>
      </c>
      <c r="T311" s="40"/>
      <c r="U311" s="40"/>
      <c r="V311" s="35">
        <f>V312</f>
        <v>10000</v>
      </c>
    </row>
    <row r="312" spans="1:22" s="21" customFormat="1" ht="19.5" x14ac:dyDescent="0.25">
      <c r="A312" s="32" t="s">
        <v>17</v>
      </c>
      <c r="B312" s="33" t="s">
        <v>32</v>
      </c>
      <c r="C312" s="43"/>
      <c r="D312" s="19"/>
      <c r="E312" s="43"/>
      <c r="F312" s="43"/>
      <c r="G312" s="112">
        <f>G313</f>
        <v>40942</v>
      </c>
      <c r="H312" s="40"/>
      <c r="I312" s="40"/>
      <c r="J312" s="112">
        <f>J313</f>
        <v>40942</v>
      </c>
      <c r="K312" s="112">
        <f>K313</f>
        <v>3000</v>
      </c>
      <c r="L312" s="40"/>
      <c r="M312" s="40"/>
      <c r="N312" s="112">
        <f>N313</f>
        <v>3000</v>
      </c>
      <c r="O312" s="112">
        <f>O313</f>
        <v>3000</v>
      </c>
      <c r="P312" s="40"/>
      <c r="Q312" s="40"/>
      <c r="R312" s="112">
        <f>R313</f>
        <v>3000</v>
      </c>
      <c r="S312" s="112">
        <f>S313</f>
        <v>10000</v>
      </c>
      <c r="T312" s="40"/>
      <c r="U312" s="40"/>
      <c r="V312" s="112">
        <f>V313</f>
        <v>10000</v>
      </c>
    </row>
    <row r="313" spans="1:22" s="21" customFormat="1" ht="75" x14ac:dyDescent="0.25">
      <c r="A313" s="36">
        <v>1</v>
      </c>
      <c r="B313" s="37" t="s">
        <v>449</v>
      </c>
      <c r="C313" s="38" t="s">
        <v>34</v>
      </c>
      <c r="D313" s="19"/>
      <c r="E313" s="38" t="s">
        <v>41</v>
      </c>
      <c r="F313" s="43" t="s">
        <v>450</v>
      </c>
      <c r="G313" s="53">
        <v>40942</v>
      </c>
      <c r="H313" s="40"/>
      <c r="I313" s="40"/>
      <c r="J313" s="53">
        <v>40942</v>
      </c>
      <c r="K313" s="52">
        <v>3000</v>
      </c>
      <c r="L313" s="40"/>
      <c r="M313" s="40"/>
      <c r="N313" s="52">
        <v>3000</v>
      </c>
      <c r="O313" s="52">
        <v>3000</v>
      </c>
      <c r="P313" s="40"/>
      <c r="Q313" s="40"/>
      <c r="R313" s="52">
        <v>3000</v>
      </c>
      <c r="S313" s="52">
        <v>10000</v>
      </c>
      <c r="T313" s="40"/>
      <c r="U313" s="40"/>
      <c r="V313" s="52">
        <v>10000</v>
      </c>
    </row>
    <row r="314" spans="1:22" s="21" customFormat="1" ht="18.75" x14ac:dyDescent="0.25">
      <c r="A314" s="36"/>
      <c r="B314" s="37"/>
      <c r="C314" s="38"/>
      <c r="D314" s="19"/>
      <c r="E314" s="43"/>
      <c r="F314" s="43"/>
      <c r="G314" s="53"/>
      <c r="H314" s="40"/>
      <c r="I314" s="40"/>
      <c r="J314" s="53"/>
      <c r="K314" s="52"/>
      <c r="L314" s="40"/>
      <c r="M314" s="40"/>
      <c r="N314" s="52"/>
      <c r="O314" s="52"/>
      <c r="P314" s="40"/>
      <c r="Q314" s="40"/>
      <c r="R314" s="52"/>
      <c r="S314" s="52"/>
      <c r="T314" s="40"/>
      <c r="U314" s="40"/>
      <c r="V314" s="52"/>
    </row>
    <row r="315" spans="1:22" s="26" customFormat="1" ht="18.75" x14ac:dyDescent="0.25">
      <c r="A315" s="22" t="s">
        <v>451</v>
      </c>
      <c r="B315" s="57" t="s">
        <v>452</v>
      </c>
      <c r="C315" s="24"/>
      <c r="D315" s="24"/>
      <c r="E315" s="24"/>
      <c r="F315" s="24"/>
      <c r="G315" s="25">
        <f>G316+G326</f>
        <v>271210</v>
      </c>
      <c r="H315" s="25">
        <f t="shared" ref="H315:V315" si="107">H316+H326</f>
        <v>0</v>
      </c>
      <c r="I315" s="25">
        <f t="shared" si="107"/>
        <v>0</v>
      </c>
      <c r="J315" s="25">
        <f t="shared" si="107"/>
        <v>271210</v>
      </c>
      <c r="K315" s="25">
        <f t="shared" si="107"/>
        <v>4700</v>
      </c>
      <c r="L315" s="25">
        <f t="shared" si="107"/>
        <v>0</v>
      </c>
      <c r="M315" s="25">
        <f t="shared" si="107"/>
        <v>0</v>
      </c>
      <c r="N315" s="25">
        <f t="shared" si="107"/>
        <v>4700</v>
      </c>
      <c r="O315" s="25">
        <f t="shared" si="107"/>
        <v>4700</v>
      </c>
      <c r="P315" s="25">
        <f t="shared" si="107"/>
        <v>0</v>
      </c>
      <c r="Q315" s="25">
        <f t="shared" si="107"/>
        <v>0</v>
      </c>
      <c r="R315" s="25">
        <f t="shared" si="107"/>
        <v>4700</v>
      </c>
      <c r="S315" s="25">
        <f t="shared" si="107"/>
        <v>49200</v>
      </c>
      <c r="T315" s="25">
        <f t="shared" si="107"/>
        <v>0</v>
      </c>
      <c r="U315" s="25">
        <f t="shared" si="107"/>
        <v>0</v>
      </c>
      <c r="V315" s="25">
        <f t="shared" si="107"/>
        <v>49200</v>
      </c>
    </row>
    <row r="316" spans="1:22" s="21" customFormat="1" ht="37.5" x14ac:dyDescent="0.25">
      <c r="A316" s="17" t="s">
        <v>4</v>
      </c>
      <c r="B316" s="62" t="s">
        <v>432</v>
      </c>
      <c r="C316" s="19"/>
      <c r="D316" s="19"/>
      <c r="E316" s="19"/>
      <c r="F316" s="19"/>
      <c r="G316" s="20">
        <f>G317</f>
        <v>207138</v>
      </c>
      <c r="H316" s="20">
        <f t="shared" ref="H316:V316" si="108">H317</f>
        <v>0</v>
      </c>
      <c r="I316" s="20">
        <f t="shared" si="108"/>
        <v>0</v>
      </c>
      <c r="J316" s="20">
        <f t="shared" si="108"/>
        <v>207138</v>
      </c>
      <c r="K316" s="20">
        <f t="shared" si="108"/>
        <v>4700</v>
      </c>
      <c r="L316" s="20">
        <f t="shared" si="108"/>
        <v>0</v>
      </c>
      <c r="M316" s="20">
        <f t="shared" si="108"/>
        <v>0</v>
      </c>
      <c r="N316" s="20">
        <f t="shared" si="108"/>
        <v>4700</v>
      </c>
      <c r="O316" s="20">
        <f t="shared" si="108"/>
        <v>4700</v>
      </c>
      <c r="P316" s="20">
        <f t="shared" si="108"/>
        <v>0</v>
      </c>
      <c r="Q316" s="20">
        <f t="shared" si="108"/>
        <v>0</v>
      </c>
      <c r="R316" s="20">
        <f t="shared" si="108"/>
        <v>4700</v>
      </c>
      <c r="S316" s="20">
        <f t="shared" si="108"/>
        <v>29200</v>
      </c>
      <c r="T316" s="20">
        <f t="shared" si="108"/>
        <v>0</v>
      </c>
      <c r="U316" s="20">
        <f t="shared" si="108"/>
        <v>0</v>
      </c>
      <c r="V316" s="20">
        <f t="shared" si="108"/>
        <v>29200</v>
      </c>
    </row>
    <row r="317" spans="1:22" s="21" customFormat="1" ht="18.75" x14ac:dyDescent="0.25">
      <c r="A317" s="45">
        <v>1</v>
      </c>
      <c r="B317" s="63" t="s">
        <v>88</v>
      </c>
      <c r="C317" s="19"/>
      <c r="D317" s="19"/>
      <c r="E317" s="19"/>
      <c r="F317" s="19"/>
      <c r="G317" s="20">
        <f>G318+G322</f>
        <v>207138</v>
      </c>
      <c r="H317" s="20">
        <f t="shared" ref="H317:V317" si="109">H318+H322</f>
        <v>0</v>
      </c>
      <c r="I317" s="20">
        <f t="shared" si="109"/>
        <v>0</v>
      </c>
      <c r="J317" s="20">
        <f t="shared" si="109"/>
        <v>207138</v>
      </c>
      <c r="K317" s="20">
        <f t="shared" si="109"/>
        <v>4700</v>
      </c>
      <c r="L317" s="20">
        <f t="shared" si="109"/>
        <v>0</v>
      </c>
      <c r="M317" s="20">
        <f t="shared" si="109"/>
        <v>0</v>
      </c>
      <c r="N317" s="20">
        <f t="shared" si="109"/>
        <v>4700</v>
      </c>
      <c r="O317" s="20">
        <f t="shared" si="109"/>
        <v>4700</v>
      </c>
      <c r="P317" s="20">
        <f t="shared" si="109"/>
        <v>0</v>
      </c>
      <c r="Q317" s="20">
        <f t="shared" si="109"/>
        <v>0</v>
      </c>
      <c r="R317" s="20">
        <f t="shared" si="109"/>
        <v>4700</v>
      </c>
      <c r="S317" s="20">
        <f t="shared" si="109"/>
        <v>29200</v>
      </c>
      <c r="T317" s="20">
        <f t="shared" si="109"/>
        <v>0</v>
      </c>
      <c r="U317" s="20">
        <f t="shared" si="109"/>
        <v>0</v>
      </c>
      <c r="V317" s="20">
        <f t="shared" si="109"/>
        <v>29200</v>
      </c>
    </row>
    <row r="318" spans="1:22" s="21" customFormat="1" ht="37.5" x14ac:dyDescent="0.25">
      <c r="A318" s="30" t="s">
        <v>30</v>
      </c>
      <c r="B318" s="29" t="s">
        <v>31</v>
      </c>
      <c r="C318" s="19"/>
      <c r="D318" s="19"/>
      <c r="E318" s="19"/>
      <c r="F318" s="19"/>
      <c r="G318" s="20">
        <f>G319</f>
        <v>9033</v>
      </c>
      <c r="H318" s="20">
        <f t="shared" ref="H318:V318" si="110">H319</f>
        <v>0</v>
      </c>
      <c r="I318" s="20">
        <f t="shared" si="110"/>
        <v>0</v>
      </c>
      <c r="J318" s="20">
        <f t="shared" si="110"/>
        <v>9033</v>
      </c>
      <c r="K318" s="20">
        <f t="shared" si="110"/>
        <v>4700</v>
      </c>
      <c r="L318" s="20">
        <f t="shared" si="110"/>
        <v>0</v>
      </c>
      <c r="M318" s="20">
        <f t="shared" si="110"/>
        <v>0</v>
      </c>
      <c r="N318" s="20">
        <f t="shared" si="110"/>
        <v>4700</v>
      </c>
      <c r="O318" s="20">
        <f t="shared" si="110"/>
        <v>4700</v>
      </c>
      <c r="P318" s="20">
        <f t="shared" si="110"/>
        <v>0</v>
      </c>
      <c r="Q318" s="20">
        <f t="shared" si="110"/>
        <v>0</v>
      </c>
      <c r="R318" s="20">
        <f t="shared" si="110"/>
        <v>4700</v>
      </c>
      <c r="S318" s="20">
        <f t="shared" si="110"/>
        <v>4200</v>
      </c>
      <c r="T318" s="20">
        <f t="shared" si="110"/>
        <v>0</v>
      </c>
      <c r="U318" s="20">
        <f t="shared" si="110"/>
        <v>0</v>
      </c>
      <c r="V318" s="20">
        <f t="shared" si="110"/>
        <v>4200</v>
      </c>
    </row>
    <row r="319" spans="1:22" s="21" customFormat="1" ht="18.75" x14ac:dyDescent="0.25">
      <c r="A319" s="30" t="s">
        <v>17</v>
      </c>
      <c r="B319" s="29" t="s">
        <v>32</v>
      </c>
      <c r="C319" s="19"/>
      <c r="D319" s="19"/>
      <c r="E319" s="19"/>
      <c r="F319" s="19"/>
      <c r="G319" s="20">
        <f>G320+G321</f>
        <v>9033</v>
      </c>
      <c r="H319" s="20">
        <f t="shared" ref="H319:V319" si="111">H320+H321</f>
        <v>0</v>
      </c>
      <c r="I319" s="20">
        <f t="shared" si="111"/>
        <v>0</v>
      </c>
      <c r="J319" s="20">
        <f t="shared" si="111"/>
        <v>9033</v>
      </c>
      <c r="K319" s="20">
        <f t="shared" si="111"/>
        <v>4700</v>
      </c>
      <c r="L319" s="20">
        <f t="shared" si="111"/>
        <v>0</v>
      </c>
      <c r="M319" s="20">
        <f t="shared" si="111"/>
        <v>0</v>
      </c>
      <c r="N319" s="20">
        <f t="shared" si="111"/>
        <v>4700</v>
      </c>
      <c r="O319" s="20">
        <f t="shared" si="111"/>
        <v>4700</v>
      </c>
      <c r="P319" s="20">
        <f t="shared" si="111"/>
        <v>0</v>
      </c>
      <c r="Q319" s="20">
        <f t="shared" si="111"/>
        <v>0</v>
      </c>
      <c r="R319" s="20">
        <f t="shared" si="111"/>
        <v>4700</v>
      </c>
      <c r="S319" s="20">
        <f t="shared" si="111"/>
        <v>4200</v>
      </c>
      <c r="T319" s="20">
        <f t="shared" si="111"/>
        <v>0</v>
      </c>
      <c r="U319" s="20">
        <f t="shared" si="111"/>
        <v>0</v>
      </c>
      <c r="V319" s="20">
        <f t="shared" si="111"/>
        <v>4200</v>
      </c>
    </row>
    <row r="320" spans="1:22" s="21" customFormat="1" ht="75" x14ac:dyDescent="0.25">
      <c r="A320" s="17"/>
      <c r="B320" s="42" t="s">
        <v>453</v>
      </c>
      <c r="C320" s="19" t="s">
        <v>126</v>
      </c>
      <c r="D320" s="19"/>
      <c r="E320" s="38" t="s">
        <v>35</v>
      </c>
      <c r="F320" s="38" t="s">
        <v>454</v>
      </c>
      <c r="G320" s="52">
        <v>4462</v>
      </c>
      <c r="H320" s="40"/>
      <c r="I320" s="40"/>
      <c r="J320" s="52">
        <v>4462</v>
      </c>
      <c r="K320" s="40">
        <v>2200</v>
      </c>
      <c r="L320" s="40"/>
      <c r="M320" s="40"/>
      <c r="N320" s="40">
        <v>2200</v>
      </c>
      <c r="O320" s="40">
        <v>2200</v>
      </c>
      <c r="P320" s="40"/>
      <c r="Q320" s="40"/>
      <c r="R320" s="40">
        <v>2200</v>
      </c>
      <c r="S320" s="52">
        <v>2200</v>
      </c>
      <c r="T320" s="40"/>
      <c r="U320" s="40"/>
      <c r="V320" s="52">
        <v>2200</v>
      </c>
    </row>
    <row r="321" spans="1:22" s="21" customFormat="1" ht="75" x14ac:dyDescent="0.25">
      <c r="A321" s="17"/>
      <c r="B321" s="42" t="s">
        <v>455</v>
      </c>
      <c r="C321" s="19" t="s">
        <v>52</v>
      </c>
      <c r="D321" s="19"/>
      <c r="E321" s="38" t="s">
        <v>35</v>
      </c>
      <c r="F321" s="38" t="s">
        <v>456</v>
      </c>
      <c r="G321" s="52">
        <v>4571</v>
      </c>
      <c r="H321" s="40"/>
      <c r="I321" s="40"/>
      <c r="J321" s="52">
        <v>4571</v>
      </c>
      <c r="K321" s="40">
        <v>2500</v>
      </c>
      <c r="L321" s="40"/>
      <c r="M321" s="40"/>
      <c r="N321" s="40">
        <v>2500</v>
      </c>
      <c r="O321" s="40">
        <v>2500</v>
      </c>
      <c r="P321" s="40"/>
      <c r="Q321" s="40"/>
      <c r="R321" s="40">
        <v>2500</v>
      </c>
      <c r="S321" s="52">
        <v>2000</v>
      </c>
      <c r="T321" s="40"/>
      <c r="U321" s="40"/>
      <c r="V321" s="52">
        <v>2000</v>
      </c>
    </row>
    <row r="322" spans="1:22" s="21" customFormat="1" ht="37.5" x14ac:dyDescent="0.25">
      <c r="A322" s="113" t="s">
        <v>43</v>
      </c>
      <c r="B322" s="29" t="s">
        <v>112</v>
      </c>
      <c r="C322" s="19"/>
      <c r="D322" s="19"/>
      <c r="E322" s="19"/>
      <c r="F322" s="19"/>
      <c r="G322" s="20">
        <f>G323</f>
        <v>198105</v>
      </c>
      <c r="H322" s="20">
        <f t="shared" ref="H322:V322" si="112">H323</f>
        <v>0</v>
      </c>
      <c r="I322" s="20">
        <f t="shared" si="112"/>
        <v>0</v>
      </c>
      <c r="J322" s="20">
        <f t="shared" si="112"/>
        <v>198105</v>
      </c>
      <c r="K322" s="20">
        <f t="shared" si="112"/>
        <v>0</v>
      </c>
      <c r="L322" s="20">
        <f t="shared" si="112"/>
        <v>0</v>
      </c>
      <c r="M322" s="20">
        <f t="shared" si="112"/>
        <v>0</v>
      </c>
      <c r="N322" s="20">
        <f t="shared" si="112"/>
        <v>0</v>
      </c>
      <c r="O322" s="20">
        <f t="shared" si="112"/>
        <v>0</v>
      </c>
      <c r="P322" s="20">
        <f t="shared" si="112"/>
        <v>0</v>
      </c>
      <c r="Q322" s="20">
        <f t="shared" si="112"/>
        <v>0</v>
      </c>
      <c r="R322" s="20">
        <f t="shared" si="112"/>
        <v>0</v>
      </c>
      <c r="S322" s="20">
        <f t="shared" si="112"/>
        <v>25000</v>
      </c>
      <c r="T322" s="20">
        <f t="shared" si="112"/>
        <v>0</v>
      </c>
      <c r="U322" s="20">
        <f t="shared" si="112"/>
        <v>0</v>
      </c>
      <c r="V322" s="20">
        <f t="shared" si="112"/>
        <v>25000</v>
      </c>
    </row>
    <row r="323" spans="1:22" s="21" customFormat="1" ht="18.75" x14ac:dyDescent="0.25">
      <c r="A323" s="30" t="s">
        <v>17</v>
      </c>
      <c r="B323" s="29" t="s">
        <v>64</v>
      </c>
      <c r="C323" s="19"/>
      <c r="D323" s="19"/>
      <c r="E323" s="19"/>
      <c r="F323" s="19"/>
      <c r="G323" s="20">
        <f>G324+G325</f>
        <v>198105</v>
      </c>
      <c r="H323" s="20">
        <f t="shared" ref="H323:V323" si="113">H324+H325</f>
        <v>0</v>
      </c>
      <c r="I323" s="20">
        <f t="shared" si="113"/>
        <v>0</v>
      </c>
      <c r="J323" s="20">
        <f t="shared" si="113"/>
        <v>198105</v>
      </c>
      <c r="K323" s="20">
        <f t="shared" si="113"/>
        <v>0</v>
      </c>
      <c r="L323" s="20">
        <f t="shared" si="113"/>
        <v>0</v>
      </c>
      <c r="M323" s="20">
        <f t="shared" si="113"/>
        <v>0</v>
      </c>
      <c r="N323" s="20">
        <f t="shared" si="113"/>
        <v>0</v>
      </c>
      <c r="O323" s="20">
        <f t="shared" si="113"/>
        <v>0</v>
      </c>
      <c r="P323" s="20">
        <f t="shared" si="113"/>
        <v>0</v>
      </c>
      <c r="Q323" s="20">
        <f t="shared" si="113"/>
        <v>0</v>
      </c>
      <c r="R323" s="20">
        <f t="shared" si="113"/>
        <v>0</v>
      </c>
      <c r="S323" s="20">
        <f t="shared" si="113"/>
        <v>25000</v>
      </c>
      <c r="T323" s="20">
        <f t="shared" si="113"/>
        <v>0</v>
      </c>
      <c r="U323" s="20">
        <f t="shared" si="113"/>
        <v>0</v>
      </c>
      <c r="V323" s="20">
        <f t="shared" si="113"/>
        <v>25000</v>
      </c>
    </row>
    <row r="324" spans="1:22" s="21" customFormat="1" ht="53.1" customHeight="1" x14ac:dyDescent="0.25">
      <c r="A324" s="36">
        <v>1</v>
      </c>
      <c r="B324" s="42" t="s">
        <v>457</v>
      </c>
      <c r="C324" s="36" t="s">
        <v>126</v>
      </c>
      <c r="D324" s="19"/>
      <c r="E324" s="43" t="s">
        <v>67</v>
      </c>
      <c r="F324" s="38" t="s">
        <v>458</v>
      </c>
      <c r="G324" s="52">
        <v>59407</v>
      </c>
      <c r="H324" s="40"/>
      <c r="I324" s="40"/>
      <c r="J324" s="52">
        <v>59407</v>
      </c>
      <c r="K324" s="40"/>
      <c r="L324" s="40"/>
      <c r="M324" s="40"/>
      <c r="N324" s="40"/>
      <c r="O324" s="40"/>
      <c r="P324" s="40"/>
      <c r="Q324" s="40"/>
      <c r="R324" s="40"/>
      <c r="S324" s="52">
        <v>10000</v>
      </c>
      <c r="T324" s="40"/>
      <c r="U324" s="40"/>
      <c r="V324" s="52">
        <v>10000</v>
      </c>
    </row>
    <row r="325" spans="1:22" s="21" customFormat="1" ht="57.95" customHeight="1" x14ac:dyDescent="0.25">
      <c r="A325" s="36">
        <v>2</v>
      </c>
      <c r="B325" s="42" t="s">
        <v>459</v>
      </c>
      <c r="C325" s="36" t="s">
        <v>197</v>
      </c>
      <c r="D325" s="19"/>
      <c r="E325" s="38" t="s">
        <v>460</v>
      </c>
      <c r="F325" s="38" t="s">
        <v>461</v>
      </c>
      <c r="G325" s="52">
        <v>138698</v>
      </c>
      <c r="H325" s="40"/>
      <c r="I325" s="40"/>
      <c r="J325" s="52">
        <v>138698</v>
      </c>
      <c r="K325" s="40"/>
      <c r="L325" s="40"/>
      <c r="M325" s="40"/>
      <c r="N325" s="40"/>
      <c r="O325" s="40"/>
      <c r="P325" s="40"/>
      <c r="Q325" s="40"/>
      <c r="R325" s="40"/>
      <c r="S325" s="52">
        <v>15000</v>
      </c>
      <c r="T325" s="40"/>
      <c r="U325" s="40"/>
      <c r="V325" s="52">
        <v>15000</v>
      </c>
    </row>
    <row r="326" spans="1:22" s="21" customFormat="1" ht="18.75" x14ac:dyDescent="0.25">
      <c r="A326" s="17" t="s">
        <v>5</v>
      </c>
      <c r="B326" s="62" t="s">
        <v>462</v>
      </c>
      <c r="C326" s="38"/>
      <c r="D326" s="19"/>
      <c r="E326" s="43"/>
      <c r="F326" s="43"/>
      <c r="G326" s="35">
        <f>G327</f>
        <v>64072</v>
      </c>
      <c r="H326" s="35">
        <f t="shared" ref="H326:V329" si="114">H327</f>
        <v>0</v>
      </c>
      <c r="I326" s="35">
        <f t="shared" si="114"/>
        <v>0</v>
      </c>
      <c r="J326" s="35">
        <f t="shared" si="114"/>
        <v>64072</v>
      </c>
      <c r="K326" s="35">
        <f t="shared" si="114"/>
        <v>0</v>
      </c>
      <c r="L326" s="35">
        <f t="shared" si="114"/>
        <v>0</v>
      </c>
      <c r="M326" s="35">
        <f t="shared" si="114"/>
        <v>0</v>
      </c>
      <c r="N326" s="35">
        <f t="shared" si="114"/>
        <v>0</v>
      </c>
      <c r="O326" s="35">
        <f t="shared" si="114"/>
        <v>0</v>
      </c>
      <c r="P326" s="35">
        <f t="shared" si="114"/>
        <v>0</v>
      </c>
      <c r="Q326" s="35">
        <f t="shared" si="114"/>
        <v>0</v>
      </c>
      <c r="R326" s="35">
        <f t="shared" si="114"/>
        <v>0</v>
      </c>
      <c r="S326" s="35">
        <f t="shared" si="114"/>
        <v>20000</v>
      </c>
      <c r="T326" s="35">
        <f t="shared" si="114"/>
        <v>0</v>
      </c>
      <c r="U326" s="35">
        <f t="shared" si="114"/>
        <v>0</v>
      </c>
      <c r="V326" s="35">
        <f t="shared" si="114"/>
        <v>20000</v>
      </c>
    </row>
    <row r="327" spans="1:22" s="21" customFormat="1" ht="18.75" x14ac:dyDescent="0.25">
      <c r="A327" s="45">
        <v>1</v>
      </c>
      <c r="B327" s="63" t="s">
        <v>88</v>
      </c>
      <c r="C327" s="38"/>
      <c r="D327" s="19"/>
      <c r="E327" s="43"/>
      <c r="F327" s="43"/>
      <c r="G327" s="35">
        <f>G328</f>
        <v>64072</v>
      </c>
      <c r="H327" s="35">
        <f t="shared" si="114"/>
        <v>0</v>
      </c>
      <c r="I327" s="35">
        <f t="shared" si="114"/>
        <v>0</v>
      </c>
      <c r="J327" s="35">
        <f t="shared" si="114"/>
        <v>64072</v>
      </c>
      <c r="K327" s="35">
        <f t="shared" si="114"/>
        <v>0</v>
      </c>
      <c r="L327" s="35">
        <f t="shared" si="114"/>
        <v>0</v>
      </c>
      <c r="M327" s="35">
        <f t="shared" si="114"/>
        <v>0</v>
      </c>
      <c r="N327" s="35">
        <f t="shared" si="114"/>
        <v>0</v>
      </c>
      <c r="O327" s="35">
        <f t="shared" si="114"/>
        <v>0</v>
      </c>
      <c r="P327" s="35">
        <f t="shared" si="114"/>
        <v>0</v>
      </c>
      <c r="Q327" s="35">
        <f t="shared" si="114"/>
        <v>0</v>
      </c>
      <c r="R327" s="35">
        <f t="shared" si="114"/>
        <v>0</v>
      </c>
      <c r="S327" s="35">
        <f t="shared" si="114"/>
        <v>20000</v>
      </c>
      <c r="T327" s="35">
        <f t="shared" si="114"/>
        <v>0</v>
      </c>
      <c r="U327" s="35">
        <f t="shared" si="114"/>
        <v>0</v>
      </c>
      <c r="V327" s="35">
        <f t="shared" si="114"/>
        <v>20000</v>
      </c>
    </row>
    <row r="328" spans="1:22" s="21" customFormat="1" ht="37.5" x14ac:dyDescent="0.25">
      <c r="A328" s="30" t="s">
        <v>30</v>
      </c>
      <c r="B328" s="29" t="s">
        <v>112</v>
      </c>
      <c r="C328" s="38"/>
      <c r="D328" s="19"/>
      <c r="E328" s="43"/>
      <c r="F328" s="43"/>
      <c r="G328" s="35">
        <f>G329</f>
        <v>64072</v>
      </c>
      <c r="H328" s="35">
        <f t="shared" si="114"/>
        <v>0</v>
      </c>
      <c r="I328" s="35">
        <f t="shared" si="114"/>
        <v>0</v>
      </c>
      <c r="J328" s="35">
        <f t="shared" si="114"/>
        <v>64072</v>
      </c>
      <c r="K328" s="35">
        <f t="shared" si="114"/>
        <v>0</v>
      </c>
      <c r="L328" s="35">
        <f t="shared" si="114"/>
        <v>0</v>
      </c>
      <c r="M328" s="35">
        <f t="shared" si="114"/>
        <v>0</v>
      </c>
      <c r="N328" s="35">
        <f t="shared" si="114"/>
        <v>0</v>
      </c>
      <c r="O328" s="35">
        <f t="shared" si="114"/>
        <v>0</v>
      </c>
      <c r="P328" s="35">
        <f t="shared" si="114"/>
        <v>0</v>
      </c>
      <c r="Q328" s="35">
        <f t="shared" si="114"/>
        <v>0</v>
      </c>
      <c r="R328" s="35">
        <f t="shared" si="114"/>
        <v>0</v>
      </c>
      <c r="S328" s="35">
        <f t="shared" si="114"/>
        <v>20000</v>
      </c>
      <c r="T328" s="35">
        <f t="shared" si="114"/>
        <v>0</v>
      </c>
      <c r="U328" s="35">
        <f t="shared" si="114"/>
        <v>0</v>
      </c>
      <c r="V328" s="35">
        <f t="shared" si="114"/>
        <v>20000</v>
      </c>
    </row>
    <row r="329" spans="1:22" s="21" customFormat="1" ht="18.75" x14ac:dyDescent="0.25">
      <c r="A329" s="30" t="s">
        <v>17</v>
      </c>
      <c r="B329" s="29" t="s">
        <v>64</v>
      </c>
      <c r="C329" s="38"/>
      <c r="D329" s="19"/>
      <c r="E329" s="43"/>
      <c r="F329" s="43"/>
      <c r="G329" s="35">
        <f>G330</f>
        <v>64072</v>
      </c>
      <c r="H329" s="35">
        <f t="shared" si="114"/>
        <v>0</v>
      </c>
      <c r="I329" s="35">
        <f t="shared" si="114"/>
        <v>0</v>
      </c>
      <c r="J329" s="35">
        <f t="shared" si="114"/>
        <v>64072</v>
      </c>
      <c r="K329" s="35">
        <f t="shared" si="114"/>
        <v>0</v>
      </c>
      <c r="L329" s="35">
        <f t="shared" si="114"/>
        <v>0</v>
      </c>
      <c r="M329" s="35">
        <f t="shared" si="114"/>
        <v>0</v>
      </c>
      <c r="N329" s="35">
        <f t="shared" si="114"/>
        <v>0</v>
      </c>
      <c r="O329" s="35">
        <f t="shared" si="114"/>
        <v>0</v>
      </c>
      <c r="P329" s="35">
        <f t="shared" si="114"/>
        <v>0</v>
      </c>
      <c r="Q329" s="35">
        <f t="shared" si="114"/>
        <v>0</v>
      </c>
      <c r="R329" s="35">
        <f t="shared" si="114"/>
        <v>0</v>
      </c>
      <c r="S329" s="35">
        <f t="shared" si="114"/>
        <v>20000</v>
      </c>
      <c r="T329" s="35">
        <f t="shared" si="114"/>
        <v>0</v>
      </c>
      <c r="U329" s="35">
        <f t="shared" si="114"/>
        <v>0</v>
      </c>
      <c r="V329" s="35">
        <f t="shared" si="114"/>
        <v>20000</v>
      </c>
    </row>
    <row r="330" spans="1:22" s="21" customFormat="1" ht="93.75" x14ac:dyDescent="0.25">
      <c r="A330" s="36"/>
      <c r="B330" s="42" t="s">
        <v>463</v>
      </c>
      <c r="C330" s="38" t="s">
        <v>414</v>
      </c>
      <c r="D330" s="19"/>
      <c r="E330" s="114" t="s">
        <v>41</v>
      </c>
      <c r="F330" s="115" t="s">
        <v>464</v>
      </c>
      <c r="G330" s="116">
        <v>64072</v>
      </c>
      <c r="H330" s="40"/>
      <c r="I330" s="40"/>
      <c r="J330" s="116">
        <v>64072</v>
      </c>
      <c r="K330" s="52"/>
      <c r="L330" s="40"/>
      <c r="M330" s="40"/>
      <c r="N330" s="52"/>
      <c r="O330" s="52"/>
      <c r="P330" s="40"/>
      <c r="Q330" s="40"/>
      <c r="R330" s="52"/>
      <c r="S330" s="116">
        <v>20000</v>
      </c>
      <c r="T330" s="40"/>
      <c r="U330" s="40"/>
      <c r="V330" s="116">
        <v>20000</v>
      </c>
    </row>
    <row r="331" spans="1:22" s="21" customFormat="1" ht="18.75" x14ac:dyDescent="0.25">
      <c r="A331" s="36"/>
      <c r="B331" s="37"/>
      <c r="C331" s="38"/>
      <c r="D331" s="19"/>
      <c r="E331" s="43"/>
      <c r="F331" s="43"/>
      <c r="G331" s="53"/>
      <c r="H331" s="40"/>
      <c r="I331" s="40"/>
      <c r="J331" s="53"/>
      <c r="K331" s="52"/>
      <c r="L331" s="40"/>
      <c r="M331" s="40"/>
      <c r="N331" s="52"/>
      <c r="O331" s="52"/>
      <c r="P331" s="40"/>
      <c r="Q331" s="40"/>
      <c r="R331" s="52"/>
      <c r="S331" s="52"/>
      <c r="T331" s="40"/>
      <c r="U331" s="40"/>
      <c r="V331" s="52"/>
    </row>
    <row r="332" spans="1:22" s="21" customFormat="1" ht="18.75" x14ac:dyDescent="0.25">
      <c r="A332" s="36"/>
      <c r="B332" s="37"/>
      <c r="C332" s="38"/>
      <c r="D332" s="19"/>
      <c r="E332" s="43"/>
      <c r="F332" s="43"/>
      <c r="G332" s="53"/>
      <c r="H332" s="40"/>
      <c r="I332" s="40"/>
      <c r="J332" s="53"/>
      <c r="K332" s="52"/>
      <c r="L332" s="40"/>
      <c r="M332" s="40"/>
      <c r="N332" s="52"/>
      <c r="O332" s="52"/>
      <c r="P332" s="40"/>
      <c r="Q332" s="40"/>
      <c r="R332" s="52"/>
      <c r="S332" s="52"/>
      <c r="T332" s="40"/>
      <c r="U332" s="40"/>
      <c r="V332" s="52"/>
    </row>
    <row r="333" spans="1:22" s="26" customFormat="1" ht="18.75" x14ac:dyDescent="0.25">
      <c r="A333" s="22" t="s">
        <v>465</v>
      </c>
      <c r="B333" s="117" t="s">
        <v>466</v>
      </c>
      <c r="C333" s="24"/>
      <c r="D333" s="24"/>
      <c r="E333" s="59"/>
      <c r="F333" s="118"/>
      <c r="G333" s="119">
        <f>G334</f>
        <v>55108</v>
      </c>
      <c r="H333" s="119">
        <f t="shared" ref="H333:V337" si="115">H334</f>
        <v>0</v>
      </c>
      <c r="I333" s="119">
        <f t="shared" si="115"/>
        <v>33308</v>
      </c>
      <c r="J333" s="119">
        <f t="shared" si="115"/>
        <v>21800</v>
      </c>
      <c r="K333" s="119">
        <f t="shared" si="115"/>
        <v>30660</v>
      </c>
      <c r="L333" s="119">
        <f t="shared" si="115"/>
        <v>0</v>
      </c>
      <c r="M333" s="119">
        <f t="shared" si="115"/>
        <v>0</v>
      </c>
      <c r="N333" s="119">
        <f t="shared" si="115"/>
        <v>30660</v>
      </c>
      <c r="O333" s="119">
        <f t="shared" si="115"/>
        <v>30660</v>
      </c>
      <c r="P333" s="119">
        <f t="shared" si="115"/>
        <v>0</v>
      </c>
      <c r="Q333" s="119">
        <f t="shared" si="115"/>
        <v>0</v>
      </c>
      <c r="R333" s="119">
        <f t="shared" si="115"/>
        <v>30660</v>
      </c>
      <c r="S333" s="119">
        <f t="shared" si="115"/>
        <v>18900</v>
      </c>
      <c r="T333" s="119">
        <f t="shared" si="115"/>
        <v>0</v>
      </c>
      <c r="U333" s="119">
        <f t="shared" si="115"/>
        <v>0</v>
      </c>
      <c r="V333" s="119">
        <f t="shared" si="115"/>
        <v>18900</v>
      </c>
    </row>
    <row r="334" spans="1:22" s="50" customFormat="1" ht="37.5" x14ac:dyDescent="0.25">
      <c r="A334" s="17" t="s">
        <v>4</v>
      </c>
      <c r="B334" s="46" t="s">
        <v>432</v>
      </c>
      <c r="C334" s="47"/>
      <c r="D334" s="47"/>
      <c r="E334" s="48"/>
      <c r="F334" s="120"/>
      <c r="G334" s="121">
        <f>G335</f>
        <v>55108</v>
      </c>
      <c r="H334" s="121">
        <f t="shared" si="115"/>
        <v>0</v>
      </c>
      <c r="I334" s="121">
        <f t="shared" si="115"/>
        <v>33308</v>
      </c>
      <c r="J334" s="121">
        <f t="shared" si="115"/>
        <v>21800</v>
      </c>
      <c r="K334" s="121">
        <f t="shared" si="115"/>
        <v>30660</v>
      </c>
      <c r="L334" s="121">
        <f t="shared" si="115"/>
        <v>0</v>
      </c>
      <c r="M334" s="121">
        <f t="shared" si="115"/>
        <v>0</v>
      </c>
      <c r="N334" s="121">
        <f t="shared" si="115"/>
        <v>30660</v>
      </c>
      <c r="O334" s="121">
        <f t="shared" si="115"/>
        <v>30660</v>
      </c>
      <c r="P334" s="121">
        <f t="shared" si="115"/>
        <v>0</v>
      </c>
      <c r="Q334" s="121">
        <f t="shared" si="115"/>
        <v>0</v>
      </c>
      <c r="R334" s="121">
        <f t="shared" si="115"/>
        <v>30660</v>
      </c>
      <c r="S334" s="121">
        <f t="shared" si="115"/>
        <v>18900</v>
      </c>
      <c r="T334" s="121">
        <f t="shared" si="115"/>
        <v>0</v>
      </c>
      <c r="U334" s="121">
        <f t="shared" si="115"/>
        <v>0</v>
      </c>
      <c r="V334" s="121">
        <f t="shared" si="115"/>
        <v>18900</v>
      </c>
    </row>
    <row r="335" spans="1:22" s="21" customFormat="1" ht="18.75" x14ac:dyDescent="0.25">
      <c r="A335" s="45">
        <v>1</v>
      </c>
      <c r="B335" s="63" t="s">
        <v>88</v>
      </c>
      <c r="C335" s="19"/>
      <c r="D335" s="19"/>
      <c r="E335" s="38"/>
      <c r="F335" s="122"/>
      <c r="G335" s="121">
        <f>G336</f>
        <v>55108</v>
      </c>
      <c r="H335" s="121">
        <f t="shared" si="115"/>
        <v>0</v>
      </c>
      <c r="I335" s="121">
        <f t="shared" si="115"/>
        <v>33308</v>
      </c>
      <c r="J335" s="121">
        <f t="shared" si="115"/>
        <v>21800</v>
      </c>
      <c r="K335" s="121">
        <f t="shared" si="115"/>
        <v>30660</v>
      </c>
      <c r="L335" s="121">
        <f t="shared" si="115"/>
        <v>0</v>
      </c>
      <c r="M335" s="121">
        <f t="shared" si="115"/>
        <v>0</v>
      </c>
      <c r="N335" s="121">
        <f t="shared" si="115"/>
        <v>30660</v>
      </c>
      <c r="O335" s="121">
        <f t="shared" si="115"/>
        <v>30660</v>
      </c>
      <c r="P335" s="121">
        <f t="shared" si="115"/>
        <v>0</v>
      </c>
      <c r="Q335" s="121">
        <f t="shared" si="115"/>
        <v>0</v>
      </c>
      <c r="R335" s="121">
        <f t="shared" si="115"/>
        <v>30660</v>
      </c>
      <c r="S335" s="121">
        <f t="shared" si="115"/>
        <v>18900</v>
      </c>
      <c r="T335" s="121">
        <f t="shared" si="115"/>
        <v>0</v>
      </c>
      <c r="U335" s="121">
        <f t="shared" si="115"/>
        <v>0</v>
      </c>
      <c r="V335" s="121">
        <f t="shared" si="115"/>
        <v>18900</v>
      </c>
    </row>
    <row r="336" spans="1:22" s="21" customFormat="1" ht="39" x14ac:dyDescent="0.25">
      <c r="A336" s="30" t="s">
        <v>30</v>
      </c>
      <c r="B336" s="33" t="s">
        <v>77</v>
      </c>
      <c r="C336" s="19"/>
      <c r="D336" s="19"/>
      <c r="E336" s="38"/>
      <c r="F336" s="122"/>
      <c r="G336" s="121">
        <f>G337</f>
        <v>55108</v>
      </c>
      <c r="H336" s="121">
        <f t="shared" si="115"/>
        <v>0</v>
      </c>
      <c r="I336" s="121">
        <f t="shared" si="115"/>
        <v>33308</v>
      </c>
      <c r="J336" s="121">
        <f t="shared" si="115"/>
        <v>21800</v>
      </c>
      <c r="K336" s="121">
        <f t="shared" si="115"/>
        <v>30660</v>
      </c>
      <c r="L336" s="121">
        <f t="shared" si="115"/>
        <v>0</v>
      </c>
      <c r="M336" s="121">
        <f t="shared" si="115"/>
        <v>0</v>
      </c>
      <c r="N336" s="121">
        <f t="shared" si="115"/>
        <v>30660</v>
      </c>
      <c r="O336" s="121">
        <f t="shared" si="115"/>
        <v>30660</v>
      </c>
      <c r="P336" s="121">
        <f t="shared" si="115"/>
        <v>0</v>
      </c>
      <c r="Q336" s="121">
        <f t="shared" si="115"/>
        <v>0</v>
      </c>
      <c r="R336" s="121">
        <f t="shared" si="115"/>
        <v>30660</v>
      </c>
      <c r="S336" s="121">
        <f t="shared" si="115"/>
        <v>18900</v>
      </c>
      <c r="T336" s="121">
        <f t="shared" si="115"/>
        <v>0</v>
      </c>
      <c r="U336" s="121">
        <f t="shared" si="115"/>
        <v>0</v>
      </c>
      <c r="V336" s="121">
        <f t="shared" si="115"/>
        <v>18900</v>
      </c>
    </row>
    <row r="337" spans="1:22" s="21" customFormat="1" ht="18.75" x14ac:dyDescent="0.25">
      <c r="A337" s="30" t="s">
        <v>17</v>
      </c>
      <c r="B337" s="29" t="s">
        <v>467</v>
      </c>
      <c r="C337" s="19"/>
      <c r="D337" s="19"/>
      <c r="E337" s="38"/>
      <c r="F337" s="122"/>
      <c r="G337" s="121">
        <f>G338</f>
        <v>55108</v>
      </c>
      <c r="H337" s="121">
        <f t="shared" si="115"/>
        <v>0</v>
      </c>
      <c r="I337" s="121">
        <f t="shared" si="115"/>
        <v>33308</v>
      </c>
      <c r="J337" s="121">
        <f t="shared" si="115"/>
        <v>21800</v>
      </c>
      <c r="K337" s="121">
        <f t="shared" si="115"/>
        <v>30660</v>
      </c>
      <c r="L337" s="121">
        <f t="shared" si="115"/>
        <v>0</v>
      </c>
      <c r="M337" s="121">
        <f t="shared" si="115"/>
        <v>0</v>
      </c>
      <c r="N337" s="121">
        <f t="shared" si="115"/>
        <v>30660</v>
      </c>
      <c r="O337" s="121">
        <f t="shared" si="115"/>
        <v>30660</v>
      </c>
      <c r="P337" s="121">
        <f t="shared" si="115"/>
        <v>0</v>
      </c>
      <c r="Q337" s="121">
        <f t="shared" si="115"/>
        <v>0</v>
      </c>
      <c r="R337" s="121">
        <f t="shared" si="115"/>
        <v>30660</v>
      </c>
      <c r="S337" s="121">
        <f t="shared" si="115"/>
        <v>18900</v>
      </c>
      <c r="T337" s="121">
        <f t="shared" si="115"/>
        <v>0</v>
      </c>
      <c r="U337" s="121">
        <f t="shared" si="115"/>
        <v>0</v>
      </c>
      <c r="V337" s="121">
        <f t="shared" si="115"/>
        <v>18900</v>
      </c>
    </row>
    <row r="338" spans="1:22" s="21" customFormat="1" ht="150" x14ac:dyDescent="0.25">
      <c r="A338" s="123"/>
      <c r="B338" s="42" t="s">
        <v>468</v>
      </c>
      <c r="C338" s="19" t="s">
        <v>163</v>
      </c>
      <c r="D338" s="19"/>
      <c r="E338" s="55" t="s">
        <v>35</v>
      </c>
      <c r="F338" s="55" t="s">
        <v>469</v>
      </c>
      <c r="G338" s="41">
        <v>55108</v>
      </c>
      <c r="H338" s="40"/>
      <c r="I338" s="40">
        <f>G338-J338</f>
        <v>33308</v>
      </c>
      <c r="J338" s="41">
        <v>21800</v>
      </c>
      <c r="K338" s="53">
        <v>30660</v>
      </c>
      <c r="L338" s="40"/>
      <c r="M338" s="40"/>
      <c r="N338" s="53">
        <v>30660</v>
      </c>
      <c r="O338" s="53">
        <v>30660</v>
      </c>
      <c r="P338" s="40"/>
      <c r="Q338" s="40"/>
      <c r="R338" s="53">
        <v>30660</v>
      </c>
      <c r="S338" s="52">
        <v>18900</v>
      </c>
      <c r="T338" s="40"/>
      <c r="U338" s="40"/>
      <c r="V338" s="52">
        <v>18900</v>
      </c>
    </row>
    <row r="339" spans="1:22" s="21" customFormat="1" ht="18.75" x14ac:dyDescent="0.25">
      <c r="A339" s="36"/>
      <c r="B339" s="37"/>
      <c r="C339" s="38"/>
      <c r="D339" s="19"/>
      <c r="E339" s="43"/>
      <c r="F339" s="43"/>
      <c r="G339" s="53"/>
      <c r="H339" s="40"/>
      <c r="I339" s="40"/>
      <c r="J339" s="53"/>
      <c r="K339" s="52"/>
      <c r="L339" s="40"/>
      <c r="M339" s="40"/>
      <c r="N339" s="52"/>
      <c r="O339" s="52"/>
      <c r="P339" s="40"/>
      <c r="Q339" s="40"/>
      <c r="R339" s="52"/>
      <c r="S339" s="52"/>
      <c r="T339" s="40"/>
      <c r="U339" s="40"/>
      <c r="V339" s="52"/>
    </row>
    <row r="340" spans="1:22" s="26" customFormat="1" ht="37.5" x14ac:dyDescent="0.25">
      <c r="A340" s="22" t="s">
        <v>470</v>
      </c>
      <c r="B340" s="117" t="s">
        <v>471</v>
      </c>
      <c r="C340" s="24"/>
      <c r="D340" s="24"/>
      <c r="E340" s="59"/>
      <c r="F340" s="118"/>
      <c r="G340" s="119">
        <f>G341</f>
        <v>57112</v>
      </c>
      <c r="H340" s="119">
        <f t="shared" ref="H340:V344" si="116">H341</f>
        <v>0</v>
      </c>
      <c r="I340" s="119">
        <f t="shared" si="116"/>
        <v>0</v>
      </c>
      <c r="J340" s="119">
        <f t="shared" si="116"/>
        <v>33500</v>
      </c>
      <c r="K340" s="119">
        <f t="shared" si="116"/>
        <v>0</v>
      </c>
      <c r="L340" s="119">
        <f t="shared" si="116"/>
        <v>0</v>
      </c>
      <c r="M340" s="119">
        <f t="shared" si="116"/>
        <v>0</v>
      </c>
      <c r="N340" s="119">
        <f t="shared" si="116"/>
        <v>0</v>
      </c>
      <c r="O340" s="119">
        <f t="shared" si="116"/>
        <v>0</v>
      </c>
      <c r="P340" s="119">
        <f t="shared" si="116"/>
        <v>0</v>
      </c>
      <c r="Q340" s="119">
        <f t="shared" si="116"/>
        <v>0</v>
      </c>
      <c r="R340" s="119">
        <f t="shared" si="116"/>
        <v>0</v>
      </c>
      <c r="S340" s="119">
        <f t="shared" si="116"/>
        <v>15000</v>
      </c>
      <c r="T340" s="119">
        <f t="shared" si="116"/>
        <v>0</v>
      </c>
      <c r="U340" s="119">
        <f t="shared" si="116"/>
        <v>0</v>
      </c>
      <c r="V340" s="119">
        <f t="shared" si="116"/>
        <v>15000</v>
      </c>
    </row>
    <row r="341" spans="1:22" s="21" customFormat="1" ht="37.5" x14ac:dyDescent="0.25">
      <c r="A341" s="17" t="s">
        <v>4</v>
      </c>
      <c r="B341" s="46" t="s">
        <v>472</v>
      </c>
      <c r="C341" s="19"/>
      <c r="D341" s="19"/>
      <c r="E341" s="38"/>
      <c r="F341" s="122"/>
      <c r="G341" s="121">
        <f>G342</f>
        <v>57112</v>
      </c>
      <c r="H341" s="121">
        <f t="shared" si="116"/>
        <v>0</v>
      </c>
      <c r="I341" s="121">
        <f t="shared" si="116"/>
        <v>0</v>
      </c>
      <c r="J341" s="121">
        <f t="shared" si="116"/>
        <v>33500</v>
      </c>
      <c r="K341" s="121">
        <f t="shared" si="116"/>
        <v>0</v>
      </c>
      <c r="L341" s="121">
        <f t="shared" si="116"/>
        <v>0</v>
      </c>
      <c r="M341" s="121">
        <f t="shared" si="116"/>
        <v>0</v>
      </c>
      <c r="N341" s="121">
        <f t="shared" si="116"/>
        <v>0</v>
      </c>
      <c r="O341" s="121">
        <f t="shared" si="116"/>
        <v>0</v>
      </c>
      <c r="P341" s="121">
        <f t="shared" si="116"/>
        <v>0</v>
      </c>
      <c r="Q341" s="121">
        <f t="shared" si="116"/>
        <v>0</v>
      </c>
      <c r="R341" s="121">
        <f t="shared" si="116"/>
        <v>0</v>
      </c>
      <c r="S341" s="121">
        <f t="shared" si="116"/>
        <v>15000</v>
      </c>
      <c r="T341" s="121">
        <f t="shared" si="116"/>
        <v>0</v>
      </c>
      <c r="U341" s="121">
        <f t="shared" si="116"/>
        <v>0</v>
      </c>
      <c r="V341" s="121">
        <f t="shared" si="116"/>
        <v>15000</v>
      </c>
    </row>
    <row r="342" spans="1:22" s="21" customFormat="1" ht="18.75" x14ac:dyDescent="0.25">
      <c r="A342" s="45">
        <v>1</v>
      </c>
      <c r="B342" s="63" t="s">
        <v>88</v>
      </c>
      <c r="C342" s="19"/>
      <c r="D342" s="19"/>
      <c r="E342" s="38"/>
      <c r="F342" s="122"/>
      <c r="G342" s="121">
        <f>G343</f>
        <v>57112</v>
      </c>
      <c r="H342" s="121">
        <f t="shared" si="116"/>
        <v>0</v>
      </c>
      <c r="I342" s="121">
        <f t="shared" si="116"/>
        <v>0</v>
      </c>
      <c r="J342" s="121">
        <f t="shared" si="116"/>
        <v>33500</v>
      </c>
      <c r="K342" s="121">
        <f t="shared" si="116"/>
        <v>0</v>
      </c>
      <c r="L342" s="121">
        <f t="shared" si="116"/>
        <v>0</v>
      </c>
      <c r="M342" s="121">
        <f t="shared" si="116"/>
        <v>0</v>
      </c>
      <c r="N342" s="121">
        <f t="shared" si="116"/>
        <v>0</v>
      </c>
      <c r="O342" s="121">
        <f t="shared" si="116"/>
        <v>0</v>
      </c>
      <c r="P342" s="121">
        <f t="shared" si="116"/>
        <v>0</v>
      </c>
      <c r="Q342" s="121">
        <f t="shared" si="116"/>
        <v>0</v>
      </c>
      <c r="R342" s="121">
        <f t="shared" si="116"/>
        <v>0</v>
      </c>
      <c r="S342" s="121">
        <f t="shared" si="116"/>
        <v>15000</v>
      </c>
      <c r="T342" s="121">
        <f t="shared" si="116"/>
        <v>0</v>
      </c>
      <c r="U342" s="121">
        <f t="shared" si="116"/>
        <v>0</v>
      </c>
      <c r="V342" s="121">
        <f t="shared" si="116"/>
        <v>15000</v>
      </c>
    </row>
    <row r="343" spans="1:22" s="21" customFormat="1" ht="37.5" x14ac:dyDescent="0.25">
      <c r="A343" s="30" t="s">
        <v>30</v>
      </c>
      <c r="B343" s="29" t="s">
        <v>112</v>
      </c>
      <c r="C343" s="19"/>
      <c r="D343" s="19"/>
      <c r="E343" s="38"/>
      <c r="F343" s="122"/>
      <c r="G343" s="121">
        <f>G344</f>
        <v>57112</v>
      </c>
      <c r="H343" s="121">
        <f t="shared" si="116"/>
        <v>0</v>
      </c>
      <c r="I343" s="121">
        <f t="shared" si="116"/>
        <v>0</v>
      </c>
      <c r="J343" s="121">
        <f t="shared" si="116"/>
        <v>33500</v>
      </c>
      <c r="K343" s="121">
        <f t="shared" si="116"/>
        <v>0</v>
      </c>
      <c r="L343" s="121">
        <f t="shared" si="116"/>
        <v>0</v>
      </c>
      <c r="M343" s="121">
        <f t="shared" si="116"/>
        <v>0</v>
      </c>
      <c r="N343" s="121">
        <f t="shared" si="116"/>
        <v>0</v>
      </c>
      <c r="O343" s="121">
        <f t="shared" si="116"/>
        <v>0</v>
      </c>
      <c r="P343" s="121">
        <f t="shared" si="116"/>
        <v>0</v>
      </c>
      <c r="Q343" s="121">
        <f t="shared" si="116"/>
        <v>0</v>
      </c>
      <c r="R343" s="121">
        <f t="shared" si="116"/>
        <v>0</v>
      </c>
      <c r="S343" s="121">
        <f t="shared" si="116"/>
        <v>15000</v>
      </c>
      <c r="T343" s="121">
        <f t="shared" si="116"/>
        <v>0</v>
      </c>
      <c r="U343" s="121">
        <f t="shared" si="116"/>
        <v>0</v>
      </c>
      <c r="V343" s="121">
        <f t="shared" si="116"/>
        <v>15000</v>
      </c>
    </row>
    <row r="344" spans="1:22" s="21" customFormat="1" ht="18.75" x14ac:dyDescent="0.25">
      <c r="A344" s="30" t="s">
        <v>17</v>
      </c>
      <c r="B344" s="29" t="s">
        <v>64</v>
      </c>
      <c r="C344" s="19"/>
      <c r="D344" s="19"/>
      <c r="E344" s="38"/>
      <c r="F344" s="122"/>
      <c r="G344" s="121">
        <f>G345</f>
        <v>57112</v>
      </c>
      <c r="H344" s="121">
        <f t="shared" si="116"/>
        <v>0</v>
      </c>
      <c r="I344" s="121">
        <f t="shared" si="116"/>
        <v>0</v>
      </c>
      <c r="J344" s="121">
        <f t="shared" si="116"/>
        <v>33500</v>
      </c>
      <c r="K344" s="121">
        <f t="shared" si="116"/>
        <v>0</v>
      </c>
      <c r="L344" s="121">
        <f t="shared" si="116"/>
        <v>0</v>
      </c>
      <c r="M344" s="121">
        <f t="shared" si="116"/>
        <v>0</v>
      </c>
      <c r="N344" s="121">
        <f t="shared" si="116"/>
        <v>0</v>
      </c>
      <c r="O344" s="121">
        <f t="shared" si="116"/>
        <v>0</v>
      </c>
      <c r="P344" s="121">
        <f t="shared" si="116"/>
        <v>0</v>
      </c>
      <c r="Q344" s="121">
        <f t="shared" si="116"/>
        <v>0</v>
      </c>
      <c r="R344" s="121">
        <f t="shared" si="116"/>
        <v>0</v>
      </c>
      <c r="S344" s="121">
        <f t="shared" si="116"/>
        <v>15000</v>
      </c>
      <c r="T344" s="121">
        <f t="shared" si="116"/>
        <v>0</v>
      </c>
      <c r="U344" s="121">
        <f t="shared" si="116"/>
        <v>0</v>
      </c>
      <c r="V344" s="121">
        <f t="shared" si="116"/>
        <v>15000</v>
      </c>
    </row>
    <row r="345" spans="1:22" s="21" customFormat="1" ht="131.25" x14ac:dyDescent="0.25">
      <c r="A345" s="17"/>
      <c r="B345" s="42" t="s">
        <v>473</v>
      </c>
      <c r="C345" s="19" t="s">
        <v>34</v>
      </c>
      <c r="D345" s="43" t="s">
        <v>474</v>
      </c>
      <c r="E345" s="43" t="s">
        <v>475</v>
      </c>
      <c r="F345" s="43" t="s">
        <v>476</v>
      </c>
      <c r="G345" s="41">
        <v>57112</v>
      </c>
      <c r="H345" s="40"/>
      <c r="I345" s="40"/>
      <c r="J345" s="41">
        <v>33500</v>
      </c>
      <c r="K345" s="53"/>
      <c r="L345" s="40"/>
      <c r="M345" s="40"/>
      <c r="N345" s="53"/>
      <c r="O345" s="53"/>
      <c r="P345" s="40"/>
      <c r="Q345" s="40"/>
      <c r="R345" s="53"/>
      <c r="S345" s="52">
        <v>15000</v>
      </c>
      <c r="T345" s="40"/>
      <c r="U345" s="40"/>
      <c r="V345" s="52">
        <v>15000</v>
      </c>
    </row>
    <row r="346" spans="1:22" s="21" customFormat="1" ht="18.75" x14ac:dyDescent="0.25">
      <c r="A346" s="17"/>
      <c r="B346" s="42"/>
      <c r="C346" s="19"/>
      <c r="D346" s="43"/>
      <c r="E346" s="43"/>
      <c r="F346" s="43"/>
      <c r="G346" s="41"/>
      <c r="H346" s="40"/>
      <c r="I346" s="40"/>
      <c r="J346" s="41"/>
      <c r="K346" s="53"/>
      <c r="L346" s="40"/>
      <c r="M346" s="40"/>
      <c r="N346" s="53"/>
      <c r="O346" s="53"/>
      <c r="P346" s="40"/>
      <c r="Q346" s="40"/>
      <c r="R346" s="53"/>
      <c r="S346" s="52"/>
      <c r="T346" s="40"/>
      <c r="U346" s="40"/>
      <c r="V346" s="52"/>
    </row>
    <row r="347" spans="1:22" s="26" customFormat="1" ht="18.75" x14ac:dyDescent="0.25">
      <c r="A347" s="22" t="s">
        <v>477</v>
      </c>
      <c r="B347" s="57" t="s">
        <v>478</v>
      </c>
      <c r="C347" s="24"/>
      <c r="D347" s="24"/>
      <c r="E347" s="59"/>
      <c r="F347" s="118"/>
      <c r="G347" s="119">
        <f>G348+G354+G362+G373+G381+G390+G397+G402+G409+G414</f>
        <v>163728</v>
      </c>
      <c r="H347" s="119">
        <f t="shared" ref="H347:V347" si="117">H348+H354+H362+H373+H381+H390+H397+H402+H409+H414</f>
        <v>0</v>
      </c>
      <c r="I347" s="119">
        <f t="shared" si="117"/>
        <v>0</v>
      </c>
      <c r="J347" s="119">
        <f t="shared" si="117"/>
        <v>109561</v>
      </c>
      <c r="K347" s="119">
        <f t="shared" si="117"/>
        <v>1300</v>
      </c>
      <c r="L347" s="119">
        <f t="shared" si="117"/>
        <v>0</v>
      </c>
      <c r="M347" s="119">
        <f t="shared" si="117"/>
        <v>0</v>
      </c>
      <c r="N347" s="119">
        <f t="shared" si="117"/>
        <v>1300</v>
      </c>
      <c r="O347" s="119">
        <f t="shared" si="117"/>
        <v>1300</v>
      </c>
      <c r="P347" s="119">
        <f t="shared" si="117"/>
        <v>0</v>
      </c>
      <c r="Q347" s="119">
        <f t="shared" si="117"/>
        <v>0</v>
      </c>
      <c r="R347" s="119">
        <f t="shared" si="117"/>
        <v>1300</v>
      </c>
      <c r="S347" s="119">
        <f t="shared" si="117"/>
        <v>58000</v>
      </c>
      <c r="T347" s="119">
        <f t="shared" si="117"/>
        <v>0</v>
      </c>
      <c r="U347" s="119">
        <f t="shared" si="117"/>
        <v>0</v>
      </c>
      <c r="V347" s="119">
        <f t="shared" si="117"/>
        <v>58000</v>
      </c>
    </row>
    <row r="348" spans="1:22" s="21" customFormat="1" ht="34.5" customHeight="1" x14ac:dyDescent="0.25">
      <c r="A348" s="17" t="s">
        <v>4</v>
      </c>
      <c r="B348" s="46" t="s">
        <v>479</v>
      </c>
      <c r="C348" s="19"/>
      <c r="D348" s="19"/>
      <c r="E348" s="38"/>
      <c r="F348" s="122"/>
      <c r="G348" s="121">
        <f>G349</f>
        <v>42061</v>
      </c>
      <c r="H348" s="121">
        <f t="shared" ref="H348:V351" si="118">H349</f>
        <v>0</v>
      </c>
      <c r="I348" s="121">
        <f t="shared" si="118"/>
        <v>0</v>
      </c>
      <c r="J348" s="121">
        <f t="shared" si="118"/>
        <v>42061</v>
      </c>
      <c r="K348" s="121">
        <f t="shared" si="118"/>
        <v>1300</v>
      </c>
      <c r="L348" s="121">
        <f t="shared" si="118"/>
        <v>0</v>
      </c>
      <c r="M348" s="121">
        <f t="shared" si="118"/>
        <v>0</v>
      </c>
      <c r="N348" s="121">
        <f t="shared" si="118"/>
        <v>1300</v>
      </c>
      <c r="O348" s="121">
        <f t="shared" si="118"/>
        <v>1300</v>
      </c>
      <c r="P348" s="121">
        <f t="shared" si="118"/>
        <v>0</v>
      </c>
      <c r="Q348" s="121">
        <f t="shared" si="118"/>
        <v>0</v>
      </c>
      <c r="R348" s="121">
        <f t="shared" si="118"/>
        <v>1300</v>
      </c>
      <c r="S348" s="121">
        <f t="shared" si="118"/>
        <v>8000</v>
      </c>
      <c r="T348" s="121">
        <f t="shared" si="118"/>
        <v>0</v>
      </c>
      <c r="U348" s="121">
        <f t="shared" si="118"/>
        <v>0</v>
      </c>
      <c r="V348" s="121">
        <f t="shared" si="118"/>
        <v>8000</v>
      </c>
    </row>
    <row r="349" spans="1:22" s="21" customFormat="1" ht="18.75" x14ac:dyDescent="0.25">
      <c r="A349" s="45">
        <v>1</v>
      </c>
      <c r="B349" s="63" t="s">
        <v>88</v>
      </c>
      <c r="C349" s="19"/>
      <c r="D349" s="19"/>
      <c r="E349" s="38"/>
      <c r="F349" s="122"/>
      <c r="G349" s="121">
        <f>G350</f>
        <v>42061</v>
      </c>
      <c r="H349" s="121">
        <f t="shared" si="118"/>
        <v>0</v>
      </c>
      <c r="I349" s="121">
        <f t="shared" si="118"/>
        <v>0</v>
      </c>
      <c r="J349" s="121">
        <f t="shared" si="118"/>
        <v>42061</v>
      </c>
      <c r="K349" s="121">
        <f t="shared" si="118"/>
        <v>1300</v>
      </c>
      <c r="L349" s="121">
        <f t="shared" si="118"/>
        <v>0</v>
      </c>
      <c r="M349" s="121">
        <f t="shared" si="118"/>
        <v>0</v>
      </c>
      <c r="N349" s="121">
        <f t="shared" si="118"/>
        <v>1300</v>
      </c>
      <c r="O349" s="121">
        <f t="shared" si="118"/>
        <v>1300</v>
      </c>
      <c r="P349" s="121">
        <f t="shared" si="118"/>
        <v>0</v>
      </c>
      <c r="Q349" s="121">
        <f t="shared" si="118"/>
        <v>0</v>
      </c>
      <c r="R349" s="121">
        <f t="shared" si="118"/>
        <v>1300</v>
      </c>
      <c r="S349" s="121">
        <f t="shared" si="118"/>
        <v>8000</v>
      </c>
      <c r="T349" s="121">
        <f t="shared" si="118"/>
        <v>0</v>
      </c>
      <c r="U349" s="121">
        <f t="shared" si="118"/>
        <v>0</v>
      </c>
      <c r="V349" s="121">
        <f t="shared" si="118"/>
        <v>8000</v>
      </c>
    </row>
    <row r="350" spans="1:22" s="21" customFormat="1" ht="37.5" x14ac:dyDescent="0.25">
      <c r="A350" s="30" t="s">
        <v>30</v>
      </c>
      <c r="B350" s="29" t="s">
        <v>112</v>
      </c>
      <c r="C350" s="19"/>
      <c r="D350" s="19"/>
      <c r="E350" s="38"/>
      <c r="F350" s="122"/>
      <c r="G350" s="121">
        <f>G351</f>
        <v>42061</v>
      </c>
      <c r="H350" s="121">
        <f t="shared" si="118"/>
        <v>0</v>
      </c>
      <c r="I350" s="121">
        <f t="shared" si="118"/>
        <v>0</v>
      </c>
      <c r="J350" s="121">
        <f t="shared" si="118"/>
        <v>42061</v>
      </c>
      <c r="K350" s="121">
        <f t="shared" si="118"/>
        <v>1300</v>
      </c>
      <c r="L350" s="121">
        <f t="shared" si="118"/>
        <v>0</v>
      </c>
      <c r="M350" s="121">
        <f t="shared" si="118"/>
        <v>0</v>
      </c>
      <c r="N350" s="121">
        <f t="shared" si="118"/>
        <v>1300</v>
      </c>
      <c r="O350" s="121">
        <f t="shared" si="118"/>
        <v>1300</v>
      </c>
      <c r="P350" s="121">
        <f t="shared" si="118"/>
        <v>0</v>
      </c>
      <c r="Q350" s="121">
        <f t="shared" si="118"/>
        <v>0</v>
      </c>
      <c r="R350" s="121">
        <f t="shared" si="118"/>
        <v>1300</v>
      </c>
      <c r="S350" s="121">
        <f t="shared" si="118"/>
        <v>8000</v>
      </c>
      <c r="T350" s="121">
        <f t="shared" si="118"/>
        <v>0</v>
      </c>
      <c r="U350" s="121">
        <f t="shared" si="118"/>
        <v>0</v>
      </c>
      <c r="V350" s="121">
        <f t="shared" si="118"/>
        <v>8000</v>
      </c>
    </row>
    <row r="351" spans="1:22" s="21" customFormat="1" ht="18.75" x14ac:dyDescent="0.25">
      <c r="A351" s="30" t="s">
        <v>17</v>
      </c>
      <c r="B351" s="29" t="s">
        <v>32</v>
      </c>
      <c r="C351" s="19"/>
      <c r="D351" s="19"/>
      <c r="E351" s="38"/>
      <c r="F351" s="122"/>
      <c r="G351" s="121">
        <f>G352</f>
        <v>42061</v>
      </c>
      <c r="H351" s="121">
        <f t="shared" si="118"/>
        <v>0</v>
      </c>
      <c r="I351" s="121">
        <f t="shared" si="118"/>
        <v>0</v>
      </c>
      <c r="J351" s="121">
        <f t="shared" si="118"/>
        <v>42061</v>
      </c>
      <c r="K351" s="121">
        <f t="shared" si="118"/>
        <v>1300</v>
      </c>
      <c r="L351" s="121">
        <f t="shared" si="118"/>
        <v>0</v>
      </c>
      <c r="M351" s="121">
        <f t="shared" si="118"/>
        <v>0</v>
      </c>
      <c r="N351" s="121">
        <f t="shared" si="118"/>
        <v>1300</v>
      </c>
      <c r="O351" s="121">
        <f t="shared" si="118"/>
        <v>1300</v>
      </c>
      <c r="P351" s="121">
        <f t="shared" si="118"/>
        <v>0</v>
      </c>
      <c r="Q351" s="121">
        <f t="shared" si="118"/>
        <v>0</v>
      </c>
      <c r="R351" s="121">
        <f t="shared" si="118"/>
        <v>1300</v>
      </c>
      <c r="S351" s="121">
        <f t="shared" si="118"/>
        <v>8000</v>
      </c>
      <c r="T351" s="121">
        <f t="shared" si="118"/>
        <v>0</v>
      </c>
      <c r="U351" s="121">
        <f t="shared" si="118"/>
        <v>0</v>
      </c>
      <c r="V351" s="121">
        <f t="shared" si="118"/>
        <v>8000</v>
      </c>
    </row>
    <row r="352" spans="1:22" s="21" customFormat="1" ht="75" x14ac:dyDescent="0.25">
      <c r="A352" s="17"/>
      <c r="B352" s="42" t="s">
        <v>480</v>
      </c>
      <c r="C352" s="19" t="s">
        <v>34</v>
      </c>
      <c r="D352" s="19"/>
      <c r="E352" s="55" t="s">
        <v>41</v>
      </c>
      <c r="F352" s="55" t="s">
        <v>481</v>
      </c>
      <c r="G352" s="90">
        <v>42061</v>
      </c>
      <c r="H352" s="40"/>
      <c r="I352" s="40"/>
      <c r="J352" s="90">
        <v>42061</v>
      </c>
      <c r="K352" s="41">
        <v>1300</v>
      </c>
      <c r="L352" s="40"/>
      <c r="M352" s="40"/>
      <c r="N352" s="41">
        <v>1300</v>
      </c>
      <c r="O352" s="41">
        <v>1300</v>
      </c>
      <c r="P352" s="40"/>
      <c r="Q352" s="40"/>
      <c r="R352" s="41">
        <v>1300</v>
      </c>
      <c r="S352" s="41">
        <v>8000</v>
      </c>
      <c r="T352" s="40"/>
      <c r="U352" s="40"/>
      <c r="V352" s="41">
        <v>8000</v>
      </c>
    </row>
    <row r="353" spans="1:22" s="21" customFormat="1" ht="18.75" x14ac:dyDescent="0.25">
      <c r="A353" s="17"/>
      <c r="B353" s="42"/>
      <c r="C353" s="19"/>
      <c r="D353" s="19"/>
      <c r="E353" s="38"/>
      <c r="F353" s="122"/>
      <c r="G353" s="86"/>
      <c r="H353" s="40"/>
      <c r="I353" s="40"/>
      <c r="J353" s="86"/>
      <c r="K353" s="53"/>
      <c r="L353" s="40"/>
      <c r="M353" s="40"/>
      <c r="N353" s="53"/>
      <c r="O353" s="53"/>
      <c r="P353" s="40"/>
      <c r="Q353" s="40"/>
      <c r="R353" s="53"/>
      <c r="S353" s="52"/>
      <c r="T353" s="40"/>
      <c r="U353" s="40"/>
      <c r="V353" s="52"/>
    </row>
    <row r="354" spans="1:22" s="21" customFormat="1" ht="18.75" x14ac:dyDescent="0.25">
      <c r="A354" s="17" t="s">
        <v>5</v>
      </c>
      <c r="B354" s="46" t="s">
        <v>124</v>
      </c>
      <c r="C354" s="19"/>
      <c r="D354" s="19"/>
      <c r="E354" s="38"/>
      <c r="F354" s="122"/>
      <c r="G354" s="121">
        <f>G355</f>
        <v>8896</v>
      </c>
      <c r="H354" s="121">
        <f t="shared" ref="H354:V356" si="119">H355</f>
        <v>0</v>
      </c>
      <c r="I354" s="121">
        <f t="shared" si="119"/>
        <v>0</v>
      </c>
      <c r="J354" s="121">
        <f t="shared" si="119"/>
        <v>8300</v>
      </c>
      <c r="K354" s="121">
        <f t="shared" si="119"/>
        <v>0</v>
      </c>
      <c r="L354" s="121">
        <f t="shared" si="119"/>
        <v>0</v>
      </c>
      <c r="M354" s="121">
        <f t="shared" si="119"/>
        <v>0</v>
      </c>
      <c r="N354" s="121">
        <f t="shared" si="119"/>
        <v>0</v>
      </c>
      <c r="O354" s="121">
        <f t="shared" si="119"/>
        <v>0</v>
      </c>
      <c r="P354" s="121">
        <f t="shared" si="119"/>
        <v>0</v>
      </c>
      <c r="Q354" s="121">
        <f t="shared" si="119"/>
        <v>0</v>
      </c>
      <c r="R354" s="121">
        <f t="shared" si="119"/>
        <v>0</v>
      </c>
      <c r="S354" s="121">
        <f t="shared" si="119"/>
        <v>6700</v>
      </c>
      <c r="T354" s="121">
        <f t="shared" si="119"/>
        <v>0</v>
      </c>
      <c r="U354" s="121">
        <f t="shared" si="119"/>
        <v>0</v>
      </c>
      <c r="V354" s="121">
        <f t="shared" si="119"/>
        <v>6700</v>
      </c>
    </row>
    <row r="355" spans="1:22" s="21" customFormat="1" ht="18.75" x14ac:dyDescent="0.25">
      <c r="A355" s="45">
        <v>1</v>
      </c>
      <c r="B355" s="63" t="s">
        <v>88</v>
      </c>
      <c r="C355" s="19"/>
      <c r="D355" s="19"/>
      <c r="E355" s="38"/>
      <c r="F355" s="122"/>
      <c r="G355" s="121">
        <f>G356</f>
        <v>8896</v>
      </c>
      <c r="H355" s="121">
        <f t="shared" si="119"/>
        <v>0</v>
      </c>
      <c r="I355" s="121">
        <f t="shared" si="119"/>
        <v>0</v>
      </c>
      <c r="J355" s="121">
        <f t="shared" si="119"/>
        <v>8300</v>
      </c>
      <c r="K355" s="121">
        <f t="shared" si="119"/>
        <v>0</v>
      </c>
      <c r="L355" s="121">
        <f t="shared" si="119"/>
        <v>0</v>
      </c>
      <c r="M355" s="121">
        <f t="shared" si="119"/>
        <v>0</v>
      </c>
      <c r="N355" s="121">
        <f t="shared" si="119"/>
        <v>0</v>
      </c>
      <c r="O355" s="121">
        <f t="shared" si="119"/>
        <v>0</v>
      </c>
      <c r="P355" s="121">
        <f t="shared" si="119"/>
        <v>0</v>
      </c>
      <c r="Q355" s="121">
        <f t="shared" si="119"/>
        <v>0</v>
      </c>
      <c r="R355" s="121">
        <f t="shared" si="119"/>
        <v>0</v>
      </c>
      <c r="S355" s="121">
        <f t="shared" si="119"/>
        <v>6700</v>
      </c>
      <c r="T355" s="121">
        <f t="shared" si="119"/>
        <v>0</v>
      </c>
      <c r="U355" s="121">
        <f t="shared" si="119"/>
        <v>0</v>
      </c>
      <c r="V355" s="121">
        <f t="shared" si="119"/>
        <v>6700</v>
      </c>
    </row>
    <row r="356" spans="1:22" s="21" customFormat="1" ht="37.5" x14ac:dyDescent="0.25">
      <c r="A356" s="30" t="s">
        <v>30</v>
      </c>
      <c r="B356" s="29" t="s">
        <v>112</v>
      </c>
      <c r="C356" s="19"/>
      <c r="D356" s="19"/>
      <c r="E356" s="38"/>
      <c r="F356" s="122"/>
      <c r="G356" s="121">
        <f>G357</f>
        <v>8896</v>
      </c>
      <c r="H356" s="121">
        <f t="shared" si="119"/>
        <v>0</v>
      </c>
      <c r="I356" s="121">
        <f t="shared" si="119"/>
        <v>0</v>
      </c>
      <c r="J356" s="121">
        <f t="shared" si="119"/>
        <v>8300</v>
      </c>
      <c r="K356" s="121">
        <f t="shared" si="119"/>
        <v>0</v>
      </c>
      <c r="L356" s="121">
        <f t="shared" si="119"/>
        <v>0</v>
      </c>
      <c r="M356" s="121">
        <f t="shared" si="119"/>
        <v>0</v>
      </c>
      <c r="N356" s="121">
        <f t="shared" si="119"/>
        <v>0</v>
      </c>
      <c r="O356" s="121">
        <f t="shared" si="119"/>
        <v>0</v>
      </c>
      <c r="P356" s="121">
        <f t="shared" si="119"/>
        <v>0</v>
      </c>
      <c r="Q356" s="121">
        <f t="shared" si="119"/>
        <v>0</v>
      </c>
      <c r="R356" s="121">
        <f t="shared" si="119"/>
        <v>0</v>
      </c>
      <c r="S356" s="121">
        <f t="shared" si="119"/>
        <v>6700</v>
      </c>
      <c r="T356" s="121">
        <f t="shared" si="119"/>
        <v>0</v>
      </c>
      <c r="U356" s="121">
        <f t="shared" si="119"/>
        <v>0</v>
      </c>
      <c r="V356" s="121">
        <f t="shared" si="119"/>
        <v>6700</v>
      </c>
    </row>
    <row r="357" spans="1:22" s="21" customFormat="1" ht="18.75" x14ac:dyDescent="0.25">
      <c r="A357" s="30" t="s">
        <v>17</v>
      </c>
      <c r="B357" s="29" t="s">
        <v>32</v>
      </c>
      <c r="C357" s="19"/>
      <c r="D357" s="19"/>
      <c r="E357" s="38"/>
      <c r="F357" s="122"/>
      <c r="G357" s="121">
        <f>G358+G359+G360</f>
        <v>8896</v>
      </c>
      <c r="H357" s="121">
        <f t="shared" ref="H357:V357" si="120">H358+H359+H360</f>
        <v>0</v>
      </c>
      <c r="I357" s="121">
        <f t="shared" si="120"/>
        <v>0</v>
      </c>
      <c r="J357" s="121">
        <f t="shared" si="120"/>
        <v>8300</v>
      </c>
      <c r="K357" s="121">
        <f t="shared" si="120"/>
        <v>0</v>
      </c>
      <c r="L357" s="121">
        <f t="shared" si="120"/>
        <v>0</v>
      </c>
      <c r="M357" s="121">
        <f t="shared" si="120"/>
        <v>0</v>
      </c>
      <c r="N357" s="121">
        <f t="shared" si="120"/>
        <v>0</v>
      </c>
      <c r="O357" s="121">
        <f t="shared" si="120"/>
        <v>0</v>
      </c>
      <c r="P357" s="121">
        <f t="shared" si="120"/>
        <v>0</v>
      </c>
      <c r="Q357" s="121">
        <f t="shared" si="120"/>
        <v>0</v>
      </c>
      <c r="R357" s="121">
        <f t="shared" si="120"/>
        <v>0</v>
      </c>
      <c r="S357" s="121">
        <f t="shared" si="120"/>
        <v>6700</v>
      </c>
      <c r="T357" s="121">
        <f t="shared" si="120"/>
        <v>0</v>
      </c>
      <c r="U357" s="121">
        <f t="shared" si="120"/>
        <v>0</v>
      </c>
      <c r="V357" s="121">
        <f t="shared" si="120"/>
        <v>6700</v>
      </c>
    </row>
    <row r="358" spans="1:22" s="21" customFormat="1" ht="56.25" x14ac:dyDescent="0.25">
      <c r="A358" s="17"/>
      <c r="B358" s="124" t="s">
        <v>482</v>
      </c>
      <c r="C358" s="19" t="s">
        <v>126</v>
      </c>
      <c r="D358" s="19"/>
      <c r="E358" s="55" t="s">
        <v>35</v>
      </c>
      <c r="F358" s="55" t="s">
        <v>483</v>
      </c>
      <c r="G358" s="90">
        <v>3149</v>
      </c>
      <c r="H358" s="40"/>
      <c r="I358" s="40"/>
      <c r="J358" s="86">
        <v>3100</v>
      </c>
      <c r="K358" s="53"/>
      <c r="L358" s="40"/>
      <c r="M358" s="40"/>
      <c r="N358" s="53"/>
      <c r="O358" s="53"/>
      <c r="P358" s="40"/>
      <c r="Q358" s="40"/>
      <c r="R358" s="53"/>
      <c r="S358" s="90">
        <v>3500</v>
      </c>
      <c r="T358" s="40"/>
      <c r="U358" s="40"/>
      <c r="V358" s="90">
        <v>3500</v>
      </c>
    </row>
    <row r="359" spans="1:22" s="21" customFormat="1" ht="93.75" x14ac:dyDescent="0.25">
      <c r="A359" s="17"/>
      <c r="B359" s="124" t="s">
        <v>484</v>
      </c>
      <c r="C359" s="19" t="s">
        <v>126</v>
      </c>
      <c r="D359" s="19"/>
      <c r="E359" s="55" t="s">
        <v>214</v>
      </c>
      <c r="F359" s="55" t="s">
        <v>485</v>
      </c>
      <c r="G359" s="90">
        <v>3102</v>
      </c>
      <c r="H359" s="40"/>
      <c r="I359" s="40"/>
      <c r="J359" s="90">
        <v>2600</v>
      </c>
      <c r="K359" s="53"/>
      <c r="L359" s="40"/>
      <c r="M359" s="40"/>
      <c r="N359" s="53"/>
      <c r="O359" s="53"/>
      <c r="P359" s="40"/>
      <c r="Q359" s="40"/>
      <c r="R359" s="53"/>
      <c r="S359" s="90">
        <v>1600</v>
      </c>
      <c r="T359" s="40"/>
      <c r="U359" s="40"/>
      <c r="V359" s="90">
        <v>1600</v>
      </c>
    </row>
    <row r="360" spans="1:22" s="21" customFormat="1" ht="93.75" x14ac:dyDescent="0.25">
      <c r="A360" s="17"/>
      <c r="B360" s="124" t="s">
        <v>486</v>
      </c>
      <c r="C360" s="19" t="s">
        <v>126</v>
      </c>
      <c r="D360" s="19"/>
      <c r="E360" s="55" t="s">
        <v>214</v>
      </c>
      <c r="F360" s="55" t="s">
        <v>487</v>
      </c>
      <c r="G360" s="90">
        <v>2645</v>
      </c>
      <c r="H360" s="40"/>
      <c r="I360" s="40"/>
      <c r="J360" s="90">
        <v>2600</v>
      </c>
      <c r="K360" s="53"/>
      <c r="L360" s="40"/>
      <c r="M360" s="40"/>
      <c r="N360" s="53"/>
      <c r="O360" s="53"/>
      <c r="P360" s="40"/>
      <c r="Q360" s="40"/>
      <c r="R360" s="53"/>
      <c r="S360" s="90">
        <v>1600</v>
      </c>
      <c r="T360" s="40"/>
      <c r="U360" s="40"/>
      <c r="V360" s="90">
        <v>1600</v>
      </c>
    </row>
    <row r="361" spans="1:22" s="21" customFormat="1" ht="18.75" x14ac:dyDescent="0.25">
      <c r="A361" s="17"/>
      <c r="B361" s="42"/>
      <c r="C361" s="19"/>
      <c r="D361" s="19"/>
      <c r="E361" s="38"/>
      <c r="F361" s="122"/>
      <c r="G361" s="86"/>
      <c r="H361" s="40"/>
      <c r="I361" s="40"/>
      <c r="J361" s="86"/>
      <c r="K361" s="53"/>
      <c r="L361" s="40"/>
      <c r="M361" s="40"/>
      <c r="N361" s="53"/>
      <c r="O361" s="53"/>
      <c r="P361" s="40"/>
      <c r="Q361" s="40"/>
      <c r="R361" s="53"/>
      <c r="S361" s="52"/>
      <c r="T361" s="40"/>
      <c r="U361" s="40"/>
      <c r="V361" s="52"/>
    </row>
    <row r="362" spans="1:22" s="21" customFormat="1" ht="18.75" x14ac:dyDescent="0.25">
      <c r="A362" s="17" t="s">
        <v>62</v>
      </c>
      <c r="B362" s="46" t="s">
        <v>348</v>
      </c>
      <c r="C362" s="19"/>
      <c r="D362" s="19"/>
      <c r="E362" s="38"/>
      <c r="F362" s="122"/>
      <c r="G362" s="121">
        <f>G363</f>
        <v>19826</v>
      </c>
      <c r="H362" s="121">
        <f t="shared" ref="H362:V364" si="121">H363</f>
        <v>0</v>
      </c>
      <c r="I362" s="121">
        <f t="shared" si="121"/>
        <v>0</v>
      </c>
      <c r="J362" s="121">
        <f t="shared" si="121"/>
        <v>16800</v>
      </c>
      <c r="K362" s="121">
        <f t="shared" si="121"/>
        <v>0</v>
      </c>
      <c r="L362" s="121">
        <f t="shared" si="121"/>
        <v>0</v>
      </c>
      <c r="M362" s="121">
        <f t="shared" si="121"/>
        <v>0</v>
      </c>
      <c r="N362" s="121">
        <f t="shared" si="121"/>
        <v>0</v>
      </c>
      <c r="O362" s="121">
        <f t="shared" si="121"/>
        <v>0</v>
      </c>
      <c r="P362" s="121">
        <f t="shared" si="121"/>
        <v>0</v>
      </c>
      <c r="Q362" s="121">
        <f t="shared" si="121"/>
        <v>0</v>
      </c>
      <c r="R362" s="121">
        <f t="shared" si="121"/>
        <v>0</v>
      </c>
      <c r="S362" s="121">
        <f t="shared" si="121"/>
        <v>11000</v>
      </c>
      <c r="T362" s="121">
        <f t="shared" si="121"/>
        <v>0</v>
      </c>
      <c r="U362" s="121">
        <f t="shared" si="121"/>
        <v>0</v>
      </c>
      <c r="V362" s="121">
        <f t="shared" si="121"/>
        <v>11000</v>
      </c>
    </row>
    <row r="363" spans="1:22" s="21" customFormat="1" ht="18.75" x14ac:dyDescent="0.25">
      <c r="A363" s="45">
        <v>1</v>
      </c>
      <c r="B363" s="63" t="s">
        <v>88</v>
      </c>
      <c r="C363" s="19"/>
      <c r="D363" s="19"/>
      <c r="E363" s="38"/>
      <c r="F363" s="122"/>
      <c r="G363" s="121">
        <f>G364</f>
        <v>19826</v>
      </c>
      <c r="H363" s="121">
        <f t="shared" si="121"/>
        <v>0</v>
      </c>
      <c r="I363" s="121">
        <f t="shared" si="121"/>
        <v>0</v>
      </c>
      <c r="J363" s="121">
        <f t="shared" si="121"/>
        <v>16800</v>
      </c>
      <c r="K363" s="121">
        <f t="shared" si="121"/>
        <v>0</v>
      </c>
      <c r="L363" s="121">
        <f t="shared" si="121"/>
        <v>0</v>
      </c>
      <c r="M363" s="121">
        <f t="shared" si="121"/>
        <v>0</v>
      </c>
      <c r="N363" s="121">
        <f t="shared" si="121"/>
        <v>0</v>
      </c>
      <c r="O363" s="121">
        <f t="shared" si="121"/>
        <v>0</v>
      </c>
      <c r="P363" s="121">
        <f t="shared" si="121"/>
        <v>0</v>
      </c>
      <c r="Q363" s="121">
        <f t="shared" si="121"/>
        <v>0</v>
      </c>
      <c r="R363" s="121">
        <f t="shared" si="121"/>
        <v>0</v>
      </c>
      <c r="S363" s="121">
        <f t="shared" si="121"/>
        <v>11000</v>
      </c>
      <c r="T363" s="121">
        <f t="shared" si="121"/>
        <v>0</v>
      </c>
      <c r="U363" s="121">
        <f t="shared" si="121"/>
        <v>0</v>
      </c>
      <c r="V363" s="121">
        <f t="shared" si="121"/>
        <v>11000</v>
      </c>
    </row>
    <row r="364" spans="1:22" s="21" customFormat="1" ht="37.5" x14ac:dyDescent="0.25">
      <c r="A364" s="30" t="s">
        <v>30</v>
      </c>
      <c r="B364" s="29" t="s">
        <v>112</v>
      </c>
      <c r="C364" s="19"/>
      <c r="D364" s="19"/>
      <c r="E364" s="38"/>
      <c r="F364" s="122"/>
      <c r="G364" s="121">
        <f>G365</f>
        <v>19826</v>
      </c>
      <c r="H364" s="121">
        <f t="shared" si="121"/>
        <v>0</v>
      </c>
      <c r="I364" s="121">
        <f t="shared" si="121"/>
        <v>0</v>
      </c>
      <c r="J364" s="121">
        <f t="shared" si="121"/>
        <v>16800</v>
      </c>
      <c r="K364" s="121">
        <f t="shared" si="121"/>
        <v>0</v>
      </c>
      <c r="L364" s="121">
        <f t="shared" si="121"/>
        <v>0</v>
      </c>
      <c r="M364" s="121">
        <f t="shared" si="121"/>
        <v>0</v>
      </c>
      <c r="N364" s="121">
        <f t="shared" si="121"/>
        <v>0</v>
      </c>
      <c r="O364" s="121">
        <f t="shared" si="121"/>
        <v>0</v>
      </c>
      <c r="P364" s="121">
        <f t="shared" si="121"/>
        <v>0</v>
      </c>
      <c r="Q364" s="121">
        <f t="shared" si="121"/>
        <v>0</v>
      </c>
      <c r="R364" s="121">
        <f t="shared" si="121"/>
        <v>0</v>
      </c>
      <c r="S364" s="121">
        <f t="shared" si="121"/>
        <v>11000</v>
      </c>
      <c r="T364" s="121">
        <f t="shared" si="121"/>
        <v>0</v>
      </c>
      <c r="U364" s="121">
        <f t="shared" si="121"/>
        <v>0</v>
      </c>
      <c r="V364" s="121">
        <f t="shared" si="121"/>
        <v>11000</v>
      </c>
    </row>
    <row r="365" spans="1:22" s="21" customFormat="1" ht="18.75" x14ac:dyDescent="0.25">
      <c r="A365" s="30" t="s">
        <v>17</v>
      </c>
      <c r="B365" s="29" t="s">
        <v>32</v>
      </c>
      <c r="C365" s="19"/>
      <c r="D365" s="19"/>
      <c r="E365" s="38"/>
      <c r="F365" s="122"/>
      <c r="G365" s="121">
        <f>G366+G367+G368+G369+G370+G371</f>
        <v>19826</v>
      </c>
      <c r="H365" s="121">
        <f t="shared" ref="H365:V365" si="122">H366+H367+H368+H369+H370+H371</f>
        <v>0</v>
      </c>
      <c r="I365" s="121">
        <f t="shared" si="122"/>
        <v>0</v>
      </c>
      <c r="J365" s="121">
        <f t="shared" si="122"/>
        <v>16800</v>
      </c>
      <c r="K365" s="121">
        <f t="shared" si="122"/>
        <v>0</v>
      </c>
      <c r="L365" s="121">
        <f t="shared" si="122"/>
        <v>0</v>
      </c>
      <c r="M365" s="121">
        <f t="shared" si="122"/>
        <v>0</v>
      </c>
      <c r="N365" s="121">
        <f t="shared" si="122"/>
        <v>0</v>
      </c>
      <c r="O365" s="121">
        <f t="shared" si="122"/>
        <v>0</v>
      </c>
      <c r="P365" s="121">
        <f t="shared" si="122"/>
        <v>0</v>
      </c>
      <c r="Q365" s="121">
        <f t="shared" si="122"/>
        <v>0</v>
      </c>
      <c r="R365" s="121">
        <f t="shared" si="122"/>
        <v>0</v>
      </c>
      <c r="S365" s="121">
        <f t="shared" si="122"/>
        <v>11000</v>
      </c>
      <c r="T365" s="121">
        <f t="shared" si="122"/>
        <v>0</v>
      </c>
      <c r="U365" s="121">
        <f t="shared" si="122"/>
        <v>0</v>
      </c>
      <c r="V365" s="121">
        <f t="shared" si="122"/>
        <v>11000</v>
      </c>
    </row>
    <row r="366" spans="1:22" s="21" customFormat="1" ht="56.25" x14ac:dyDescent="0.25">
      <c r="A366" s="17"/>
      <c r="B366" s="124" t="s">
        <v>488</v>
      </c>
      <c r="C366" s="19" t="s">
        <v>350</v>
      </c>
      <c r="D366" s="19"/>
      <c r="E366" s="55">
        <v>2022</v>
      </c>
      <c r="F366" s="55"/>
      <c r="G366" s="90">
        <v>5430</v>
      </c>
      <c r="H366" s="40"/>
      <c r="I366" s="40"/>
      <c r="J366" s="86">
        <v>5000</v>
      </c>
      <c r="K366" s="53"/>
      <c r="L366" s="40"/>
      <c r="M366" s="40"/>
      <c r="N366" s="53"/>
      <c r="O366" s="53"/>
      <c r="P366" s="40"/>
      <c r="Q366" s="40"/>
      <c r="R366" s="53"/>
      <c r="S366" s="52">
        <v>3000</v>
      </c>
      <c r="T366" s="40"/>
      <c r="U366" s="40"/>
      <c r="V366" s="52">
        <v>3000</v>
      </c>
    </row>
    <row r="367" spans="1:22" s="21" customFormat="1" ht="75" x14ac:dyDescent="0.25">
      <c r="A367" s="17"/>
      <c r="B367" s="124" t="s">
        <v>489</v>
      </c>
      <c r="C367" s="19" t="s">
        <v>350</v>
      </c>
      <c r="D367" s="19"/>
      <c r="E367" s="55" t="s">
        <v>35</v>
      </c>
      <c r="F367" s="55" t="s">
        <v>490</v>
      </c>
      <c r="G367" s="90">
        <v>1918</v>
      </c>
      <c r="H367" s="40"/>
      <c r="I367" s="40"/>
      <c r="J367" s="90">
        <v>1900</v>
      </c>
      <c r="K367" s="53"/>
      <c r="L367" s="40"/>
      <c r="M367" s="40"/>
      <c r="N367" s="53"/>
      <c r="O367" s="53"/>
      <c r="P367" s="40"/>
      <c r="Q367" s="40"/>
      <c r="R367" s="53"/>
      <c r="S367" s="90">
        <v>1600</v>
      </c>
      <c r="T367" s="40"/>
      <c r="U367" s="40"/>
      <c r="V367" s="90">
        <v>1600</v>
      </c>
    </row>
    <row r="368" spans="1:22" s="21" customFormat="1" ht="131.25" x14ac:dyDescent="0.25">
      <c r="A368" s="17"/>
      <c r="B368" s="124" t="s">
        <v>491</v>
      </c>
      <c r="C368" s="19" t="s">
        <v>350</v>
      </c>
      <c r="D368" s="19"/>
      <c r="E368" s="55" t="s">
        <v>35</v>
      </c>
      <c r="F368" s="55" t="s">
        <v>492</v>
      </c>
      <c r="G368" s="90">
        <v>2506</v>
      </c>
      <c r="H368" s="40"/>
      <c r="I368" s="40"/>
      <c r="J368" s="90">
        <v>2500</v>
      </c>
      <c r="K368" s="53"/>
      <c r="L368" s="40"/>
      <c r="M368" s="40"/>
      <c r="N368" s="53"/>
      <c r="O368" s="53"/>
      <c r="P368" s="40"/>
      <c r="Q368" s="40"/>
      <c r="R368" s="53"/>
      <c r="S368" s="90">
        <v>1600</v>
      </c>
      <c r="T368" s="40"/>
      <c r="U368" s="40"/>
      <c r="V368" s="90">
        <v>1600</v>
      </c>
    </row>
    <row r="369" spans="1:22" s="21" customFormat="1" ht="75" x14ac:dyDescent="0.25">
      <c r="A369" s="17"/>
      <c r="B369" s="124" t="s">
        <v>493</v>
      </c>
      <c r="C369" s="19" t="s">
        <v>350</v>
      </c>
      <c r="D369" s="19"/>
      <c r="E369" s="55" t="s">
        <v>35</v>
      </c>
      <c r="F369" s="55" t="s">
        <v>494</v>
      </c>
      <c r="G369" s="90">
        <v>2247</v>
      </c>
      <c r="H369" s="40"/>
      <c r="I369" s="40"/>
      <c r="J369" s="90">
        <v>2200</v>
      </c>
      <c r="K369" s="53"/>
      <c r="L369" s="40"/>
      <c r="M369" s="40"/>
      <c r="N369" s="53"/>
      <c r="O369" s="53"/>
      <c r="P369" s="40"/>
      <c r="Q369" s="40"/>
      <c r="R369" s="53"/>
      <c r="S369" s="90">
        <v>1600</v>
      </c>
      <c r="T369" s="40"/>
      <c r="U369" s="40"/>
      <c r="V369" s="90">
        <v>1600</v>
      </c>
    </row>
    <row r="370" spans="1:22" s="21" customFormat="1" ht="37.5" x14ac:dyDescent="0.25">
      <c r="A370" s="17"/>
      <c r="B370" s="124" t="s">
        <v>495</v>
      </c>
      <c r="C370" s="19" t="s">
        <v>350</v>
      </c>
      <c r="D370" s="19"/>
      <c r="E370" s="55" t="s">
        <v>41</v>
      </c>
      <c r="F370" s="55"/>
      <c r="G370" s="90">
        <v>3887</v>
      </c>
      <c r="H370" s="40"/>
      <c r="I370" s="40"/>
      <c r="J370" s="90">
        <v>2600</v>
      </c>
      <c r="K370" s="53"/>
      <c r="L370" s="40"/>
      <c r="M370" s="40"/>
      <c r="N370" s="53"/>
      <c r="O370" s="53"/>
      <c r="P370" s="40"/>
      <c r="Q370" s="40"/>
      <c r="R370" s="53"/>
      <c r="S370" s="90">
        <v>1600</v>
      </c>
      <c r="T370" s="40"/>
      <c r="U370" s="40"/>
      <c r="V370" s="90">
        <v>1600</v>
      </c>
    </row>
    <row r="371" spans="1:22" s="21" customFormat="1" ht="37.5" x14ac:dyDescent="0.25">
      <c r="A371" s="17"/>
      <c r="B371" s="124" t="s">
        <v>496</v>
      </c>
      <c r="C371" s="19" t="s">
        <v>350</v>
      </c>
      <c r="D371" s="19"/>
      <c r="E371" s="55" t="s">
        <v>460</v>
      </c>
      <c r="F371" s="55"/>
      <c r="G371" s="90">
        <v>3838</v>
      </c>
      <c r="H371" s="40"/>
      <c r="I371" s="40"/>
      <c r="J371" s="90">
        <v>2600</v>
      </c>
      <c r="K371" s="53"/>
      <c r="L371" s="40"/>
      <c r="M371" s="40"/>
      <c r="N371" s="53"/>
      <c r="O371" s="53"/>
      <c r="P371" s="40"/>
      <c r="Q371" s="40"/>
      <c r="R371" s="53"/>
      <c r="S371" s="90">
        <v>1600</v>
      </c>
      <c r="T371" s="40"/>
      <c r="U371" s="40"/>
      <c r="V371" s="90">
        <v>1600</v>
      </c>
    </row>
    <row r="372" spans="1:22" s="21" customFormat="1" ht="18.75" x14ac:dyDescent="0.25">
      <c r="A372" s="17"/>
      <c r="B372" s="42"/>
      <c r="C372" s="19"/>
      <c r="D372" s="19"/>
      <c r="E372" s="38"/>
      <c r="F372" s="122"/>
      <c r="G372" s="86"/>
      <c r="H372" s="40"/>
      <c r="I372" s="40"/>
      <c r="J372" s="86"/>
      <c r="K372" s="53"/>
      <c r="L372" s="40"/>
      <c r="M372" s="40"/>
      <c r="N372" s="53"/>
      <c r="O372" s="53"/>
      <c r="P372" s="40"/>
      <c r="Q372" s="40"/>
      <c r="R372" s="53"/>
      <c r="S372" s="52"/>
      <c r="T372" s="40"/>
      <c r="U372" s="40"/>
      <c r="V372" s="52"/>
    </row>
    <row r="373" spans="1:22" s="21" customFormat="1" ht="18.75" x14ac:dyDescent="0.25">
      <c r="A373" s="17" t="s">
        <v>69</v>
      </c>
      <c r="B373" s="46" t="s">
        <v>382</v>
      </c>
      <c r="C373" s="19"/>
      <c r="D373" s="19"/>
      <c r="E373" s="38"/>
      <c r="F373" s="122"/>
      <c r="G373" s="121">
        <f>G374</f>
        <v>17951</v>
      </c>
      <c r="H373" s="121">
        <f t="shared" ref="H373:V375" si="123">H374</f>
        <v>0</v>
      </c>
      <c r="I373" s="121">
        <f t="shared" si="123"/>
        <v>0</v>
      </c>
      <c r="J373" s="121">
        <f t="shared" si="123"/>
        <v>9100</v>
      </c>
      <c r="K373" s="121">
        <f t="shared" si="123"/>
        <v>0</v>
      </c>
      <c r="L373" s="121">
        <f t="shared" si="123"/>
        <v>0</v>
      </c>
      <c r="M373" s="121">
        <f t="shared" si="123"/>
        <v>0</v>
      </c>
      <c r="N373" s="121">
        <f t="shared" si="123"/>
        <v>0</v>
      </c>
      <c r="O373" s="121">
        <f t="shared" si="123"/>
        <v>0</v>
      </c>
      <c r="P373" s="121">
        <f t="shared" si="123"/>
        <v>0</v>
      </c>
      <c r="Q373" s="121">
        <f t="shared" si="123"/>
        <v>0</v>
      </c>
      <c r="R373" s="121">
        <f t="shared" si="123"/>
        <v>0</v>
      </c>
      <c r="S373" s="121">
        <f t="shared" si="123"/>
        <v>6200</v>
      </c>
      <c r="T373" s="121">
        <f t="shared" si="123"/>
        <v>0</v>
      </c>
      <c r="U373" s="121">
        <f t="shared" si="123"/>
        <v>0</v>
      </c>
      <c r="V373" s="121">
        <f t="shared" si="123"/>
        <v>6200</v>
      </c>
    </row>
    <row r="374" spans="1:22" s="21" customFormat="1" ht="18.75" x14ac:dyDescent="0.25">
      <c r="A374" s="45">
        <v>1</v>
      </c>
      <c r="B374" s="63" t="s">
        <v>88</v>
      </c>
      <c r="C374" s="19"/>
      <c r="D374" s="19"/>
      <c r="E374" s="38"/>
      <c r="F374" s="122"/>
      <c r="G374" s="121">
        <f>G375</f>
        <v>17951</v>
      </c>
      <c r="H374" s="121">
        <f t="shared" si="123"/>
        <v>0</v>
      </c>
      <c r="I374" s="121">
        <f t="shared" si="123"/>
        <v>0</v>
      </c>
      <c r="J374" s="121">
        <f t="shared" si="123"/>
        <v>9100</v>
      </c>
      <c r="K374" s="121">
        <f t="shared" si="123"/>
        <v>0</v>
      </c>
      <c r="L374" s="121">
        <f t="shared" si="123"/>
        <v>0</v>
      </c>
      <c r="M374" s="121">
        <f t="shared" si="123"/>
        <v>0</v>
      </c>
      <c r="N374" s="121">
        <f t="shared" si="123"/>
        <v>0</v>
      </c>
      <c r="O374" s="121">
        <f t="shared" si="123"/>
        <v>0</v>
      </c>
      <c r="P374" s="121">
        <f t="shared" si="123"/>
        <v>0</v>
      </c>
      <c r="Q374" s="121">
        <f t="shared" si="123"/>
        <v>0</v>
      </c>
      <c r="R374" s="121">
        <f t="shared" si="123"/>
        <v>0</v>
      </c>
      <c r="S374" s="121">
        <f t="shared" si="123"/>
        <v>6200</v>
      </c>
      <c r="T374" s="121">
        <f t="shared" si="123"/>
        <v>0</v>
      </c>
      <c r="U374" s="121">
        <f t="shared" si="123"/>
        <v>0</v>
      </c>
      <c r="V374" s="121">
        <f t="shared" si="123"/>
        <v>6200</v>
      </c>
    </row>
    <row r="375" spans="1:22" s="21" customFormat="1" ht="37.5" x14ac:dyDescent="0.25">
      <c r="A375" s="30" t="s">
        <v>30</v>
      </c>
      <c r="B375" s="29" t="s">
        <v>112</v>
      </c>
      <c r="C375" s="19"/>
      <c r="D375" s="19"/>
      <c r="E375" s="38"/>
      <c r="F375" s="122"/>
      <c r="G375" s="121">
        <f>G376</f>
        <v>17951</v>
      </c>
      <c r="H375" s="121">
        <f t="shared" si="123"/>
        <v>0</v>
      </c>
      <c r="I375" s="121">
        <f t="shared" si="123"/>
        <v>0</v>
      </c>
      <c r="J375" s="121">
        <f t="shared" si="123"/>
        <v>9100</v>
      </c>
      <c r="K375" s="121">
        <f t="shared" si="123"/>
        <v>0</v>
      </c>
      <c r="L375" s="121">
        <f t="shared" si="123"/>
        <v>0</v>
      </c>
      <c r="M375" s="121">
        <f t="shared" si="123"/>
        <v>0</v>
      </c>
      <c r="N375" s="121">
        <f t="shared" si="123"/>
        <v>0</v>
      </c>
      <c r="O375" s="121">
        <f t="shared" si="123"/>
        <v>0</v>
      </c>
      <c r="P375" s="121">
        <f t="shared" si="123"/>
        <v>0</v>
      </c>
      <c r="Q375" s="121">
        <f t="shared" si="123"/>
        <v>0</v>
      </c>
      <c r="R375" s="121">
        <f t="shared" si="123"/>
        <v>0</v>
      </c>
      <c r="S375" s="121">
        <f t="shared" si="123"/>
        <v>6200</v>
      </c>
      <c r="T375" s="121">
        <f t="shared" si="123"/>
        <v>0</v>
      </c>
      <c r="U375" s="121">
        <f t="shared" si="123"/>
        <v>0</v>
      </c>
      <c r="V375" s="121">
        <f t="shared" si="123"/>
        <v>6200</v>
      </c>
    </row>
    <row r="376" spans="1:22" s="21" customFormat="1" ht="18.75" x14ac:dyDescent="0.25">
      <c r="A376" s="30" t="s">
        <v>17</v>
      </c>
      <c r="B376" s="29" t="s">
        <v>32</v>
      </c>
      <c r="C376" s="19"/>
      <c r="D376" s="19"/>
      <c r="E376" s="38"/>
      <c r="F376" s="122"/>
      <c r="G376" s="121">
        <f>G377+G378+G379</f>
        <v>17951</v>
      </c>
      <c r="H376" s="121">
        <f t="shared" ref="H376:V376" si="124">H377+H378+H379</f>
        <v>0</v>
      </c>
      <c r="I376" s="121">
        <f t="shared" si="124"/>
        <v>0</v>
      </c>
      <c r="J376" s="121">
        <f t="shared" si="124"/>
        <v>9100</v>
      </c>
      <c r="K376" s="121">
        <f t="shared" si="124"/>
        <v>0</v>
      </c>
      <c r="L376" s="121">
        <f t="shared" si="124"/>
        <v>0</v>
      </c>
      <c r="M376" s="121">
        <f t="shared" si="124"/>
        <v>0</v>
      </c>
      <c r="N376" s="121">
        <f t="shared" si="124"/>
        <v>0</v>
      </c>
      <c r="O376" s="121">
        <f t="shared" si="124"/>
        <v>0</v>
      </c>
      <c r="P376" s="121">
        <f t="shared" si="124"/>
        <v>0</v>
      </c>
      <c r="Q376" s="121">
        <f t="shared" si="124"/>
        <v>0</v>
      </c>
      <c r="R376" s="121">
        <f t="shared" si="124"/>
        <v>0</v>
      </c>
      <c r="S376" s="121">
        <f t="shared" si="124"/>
        <v>6200</v>
      </c>
      <c r="T376" s="121">
        <f t="shared" si="124"/>
        <v>0</v>
      </c>
      <c r="U376" s="121">
        <f t="shared" si="124"/>
        <v>0</v>
      </c>
      <c r="V376" s="121">
        <f t="shared" si="124"/>
        <v>6200</v>
      </c>
    </row>
    <row r="377" spans="1:22" s="21" customFormat="1" ht="75" x14ac:dyDescent="0.25">
      <c r="A377" s="17"/>
      <c r="B377" s="124" t="s">
        <v>497</v>
      </c>
      <c r="C377" s="19" t="s">
        <v>384</v>
      </c>
      <c r="D377" s="19"/>
      <c r="E377" s="55" t="s">
        <v>41</v>
      </c>
      <c r="F377" s="55" t="s">
        <v>498</v>
      </c>
      <c r="G377" s="90">
        <v>4100</v>
      </c>
      <c r="H377" s="40"/>
      <c r="I377" s="40"/>
      <c r="J377" s="90">
        <v>4100</v>
      </c>
      <c r="K377" s="53"/>
      <c r="L377" s="40"/>
      <c r="M377" s="40"/>
      <c r="N377" s="53"/>
      <c r="O377" s="53"/>
      <c r="P377" s="40"/>
      <c r="Q377" s="40"/>
      <c r="R377" s="53"/>
      <c r="S377" s="52">
        <v>3000</v>
      </c>
      <c r="T377" s="40"/>
      <c r="U377" s="40"/>
      <c r="V377" s="52">
        <v>3000</v>
      </c>
    </row>
    <row r="378" spans="1:22" s="21" customFormat="1" ht="75" x14ac:dyDescent="0.25">
      <c r="A378" s="17"/>
      <c r="B378" s="124" t="s">
        <v>499</v>
      </c>
      <c r="C378" s="19" t="s">
        <v>384</v>
      </c>
      <c r="D378" s="19"/>
      <c r="E378" s="55" t="s">
        <v>41</v>
      </c>
      <c r="F378" s="55" t="s">
        <v>500</v>
      </c>
      <c r="G378" s="90">
        <v>2443</v>
      </c>
      <c r="H378" s="40"/>
      <c r="I378" s="40"/>
      <c r="J378" s="90">
        <v>2400</v>
      </c>
      <c r="K378" s="53"/>
      <c r="L378" s="40"/>
      <c r="M378" s="40"/>
      <c r="N378" s="53"/>
      <c r="O378" s="53"/>
      <c r="P378" s="40"/>
      <c r="Q378" s="40"/>
      <c r="R378" s="53"/>
      <c r="S378" s="90">
        <v>1600</v>
      </c>
      <c r="T378" s="40"/>
      <c r="U378" s="40"/>
      <c r="V378" s="90">
        <v>1600</v>
      </c>
    </row>
    <row r="379" spans="1:22" s="21" customFormat="1" ht="37.5" x14ac:dyDescent="0.25">
      <c r="A379" s="17"/>
      <c r="B379" s="124" t="s">
        <v>501</v>
      </c>
      <c r="C379" s="19" t="s">
        <v>384</v>
      </c>
      <c r="D379" s="19"/>
      <c r="E379" s="55" t="s">
        <v>345</v>
      </c>
      <c r="F379" s="55"/>
      <c r="G379" s="90">
        <v>11408</v>
      </c>
      <c r="H379" s="40"/>
      <c r="I379" s="40"/>
      <c r="J379" s="90">
        <v>2600</v>
      </c>
      <c r="K379" s="53"/>
      <c r="L379" s="40"/>
      <c r="M379" s="40"/>
      <c r="N379" s="53"/>
      <c r="O379" s="53"/>
      <c r="P379" s="40"/>
      <c r="Q379" s="40"/>
      <c r="R379" s="53"/>
      <c r="S379" s="90">
        <v>1600</v>
      </c>
      <c r="T379" s="40"/>
      <c r="U379" s="40"/>
      <c r="V379" s="90">
        <v>1600</v>
      </c>
    </row>
    <row r="380" spans="1:22" s="21" customFormat="1" ht="18.75" x14ac:dyDescent="0.25">
      <c r="A380" s="17"/>
      <c r="B380" s="42"/>
      <c r="C380" s="19"/>
      <c r="D380" s="19"/>
      <c r="E380" s="38"/>
      <c r="F380" s="122"/>
      <c r="G380" s="86"/>
      <c r="H380" s="40"/>
      <c r="I380" s="40"/>
      <c r="J380" s="86"/>
      <c r="K380" s="53"/>
      <c r="L380" s="40"/>
      <c r="M380" s="40"/>
      <c r="N380" s="53"/>
      <c r="O380" s="53"/>
      <c r="P380" s="40"/>
      <c r="Q380" s="40"/>
      <c r="R380" s="53"/>
      <c r="S380" s="52"/>
      <c r="T380" s="40"/>
      <c r="U380" s="40"/>
      <c r="V380" s="52"/>
    </row>
    <row r="381" spans="1:22" s="21" customFormat="1" ht="18.75" x14ac:dyDescent="0.25">
      <c r="A381" s="17" t="s">
        <v>194</v>
      </c>
      <c r="B381" s="46" t="s">
        <v>245</v>
      </c>
      <c r="C381" s="19"/>
      <c r="D381" s="19"/>
      <c r="E381" s="38"/>
      <c r="F381" s="122"/>
      <c r="G381" s="121">
        <f>G382</f>
        <v>15054</v>
      </c>
      <c r="H381" s="121">
        <f t="shared" ref="H381:V383" si="125">H382</f>
        <v>0</v>
      </c>
      <c r="I381" s="121">
        <f t="shared" si="125"/>
        <v>0</v>
      </c>
      <c r="J381" s="121">
        <f t="shared" si="125"/>
        <v>11300</v>
      </c>
      <c r="K381" s="121">
        <f t="shared" si="125"/>
        <v>0</v>
      </c>
      <c r="L381" s="121">
        <f t="shared" si="125"/>
        <v>0</v>
      </c>
      <c r="M381" s="121">
        <f t="shared" si="125"/>
        <v>0</v>
      </c>
      <c r="N381" s="121">
        <f t="shared" si="125"/>
        <v>0</v>
      </c>
      <c r="O381" s="121">
        <f t="shared" si="125"/>
        <v>0</v>
      </c>
      <c r="P381" s="121">
        <f t="shared" si="125"/>
        <v>0</v>
      </c>
      <c r="Q381" s="121">
        <f t="shared" si="125"/>
        <v>0</v>
      </c>
      <c r="R381" s="121">
        <f t="shared" si="125"/>
        <v>0</v>
      </c>
      <c r="S381" s="121">
        <f t="shared" si="125"/>
        <v>7300</v>
      </c>
      <c r="T381" s="121">
        <f t="shared" si="125"/>
        <v>0</v>
      </c>
      <c r="U381" s="121">
        <f t="shared" si="125"/>
        <v>0</v>
      </c>
      <c r="V381" s="121">
        <f t="shared" si="125"/>
        <v>7300</v>
      </c>
    </row>
    <row r="382" spans="1:22" s="21" customFormat="1" ht="18.75" x14ac:dyDescent="0.25">
      <c r="A382" s="45">
        <v>1</v>
      </c>
      <c r="B382" s="63" t="s">
        <v>88</v>
      </c>
      <c r="C382" s="19"/>
      <c r="D382" s="19"/>
      <c r="E382" s="38"/>
      <c r="F382" s="122"/>
      <c r="G382" s="121">
        <f>G383</f>
        <v>15054</v>
      </c>
      <c r="H382" s="121">
        <f t="shared" si="125"/>
        <v>0</v>
      </c>
      <c r="I382" s="121">
        <f t="shared" si="125"/>
        <v>0</v>
      </c>
      <c r="J382" s="121">
        <f t="shared" si="125"/>
        <v>11300</v>
      </c>
      <c r="K382" s="121">
        <f t="shared" si="125"/>
        <v>0</v>
      </c>
      <c r="L382" s="121">
        <f t="shared" si="125"/>
        <v>0</v>
      </c>
      <c r="M382" s="121">
        <f t="shared" si="125"/>
        <v>0</v>
      </c>
      <c r="N382" s="121">
        <f t="shared" si="125"/>
        <v>0</v>
      </c>
      <c r="O382" s="121">
        <f t="shared" si="125"/>
        <v>0</v>
      </c>
      <c r="P382" s="121">
        <f t="shared" si="125"/>
        <v>0</v>
      </c>
      <c r="Q382" s="121">
        <f t="shared" si="125"/>
        <v>0</v>
      </c>
      <c r="R382" s="121">
        <f t="shared" si="125"/>
        <v>0</v>
      </c>
      <c r="S382" s="121">
        <f t="shared" si="125"/>
        <v>7300</v>
      </c>
      <c r="T382" s="121">
        <f t="shared" si="125"/>
        <v>0</v>
      </c>
      <c r="U382" s="121">
        <f t="shared" si="125"/>
        <v>0</v>
      </c>
      <c r="V382" s="121">
        <f t="shared" si="125"/>
        <v>7300</v>
      </c>
    </row>
    <row r="383" spans="1:22" s="21" customFormat="1" ht="37.5" x14ac:dyDescent="0.25">
      <c r="A383" s="30" t="s">
        <v>30</v>
      </c>
      <c r="B383" s="29" t="s">
        <v>112</v>
      </c>
      <c r="C383" s="19"/>
      <c r="D383" s="19"/>
      <c r="E383" s="38"/>
      <c r="F383" s="122"/>
      <c r="G383" s="121">
        <f>G384</f>
        <v>15054</v>
      </c>
      <c r="H383" s="121">
        <f t="shared" si="125"/>
        <v>0</v>
      </c>
      <c r="I383" s="121">
        <f t="shared" si="125"/>
        <v>0</v>
      </c>
      <c r="J383" s="121">
        <f t="shared" si="125"/>
        <v>11300</v>
      </c>
      <c r="K383" s="121">
        <f t="shared" si="125"/>
        <v>0</v>
      </c>
      <c r="L383" s="121">
        <f t="shared" si="125"/>
        <v>0</v>
      </c>
      <c r="M383" s="121">
        <f t="shared" si="125"/>
        <v>0</v>
      </c>
      <c r="N383" s="121">
        <f t="shared" si="125"/>
        <v>0</v>
      </c>
      <c r="O383" s="121">
        <f t="shared" si="125"/>
        <v>0</v>
      </c>
      <c r="P383" s="121">
        <f t="shared" si="125"/>
        <v>0</v>
      </c>
      <c r="Q383" s="121">
        <f t="shared" si="125"/>
        <v>0</v>
      </c>
      <c r="R383" s="121">
        <f t="shared" si="125"/>
        <v>0</v>
      </c>
      <c r="S383" s="121">
        <f t="shared" si="125"/>
        <v>7300</v>
      </c>
      <c r="T383" s="121">
        <f t="shared" si="125"/>
        <v>0</v>
      </c>
      <c r="U383" s="121">
        <f t="shared" si="125"/>
        <v>0</v>
      </c>
      <c r="V383" s="121">
        <f t="shared" si="125"/>
        <v>7300</v>
      </c>
    </row>
    <row r="384" spans="1:22" s="21" customFormat="1" ht="18.75" x14ac:dyDescent="0.25">
      <c r="A384" s="30" t="s">
        <v>17</v>
      </c>
      <c r="B384" s="29" t="s">
        <v>32</v>
      </c>
      <c r="C384" s="19"/>
      <c r="D384" s="19"/>
      <c r="E384" s="38"/>
      <c r="F384" s="122"/>
      <c r="G384" s="121">
        <f>G385+G386+G387+G388</f>
        <v>15054</v>
      </c>
      <c r="H384" s="121">
        <f t="shared" ref="H384:V384" si="126">H385+H386+H387+H388</f>
        <v>0</v>
      </c>
      <c r="I384" s="121">
        <f t="shared" si="126"/>
        <v>0</v>
      </c>
      <c r="J384" s="121">
        <f t="shared" si="126"/>
        <v>11300</v>
      </c>
      <c r="K384" s="121">
        <f t="shared" si="126"/>
        <v>0</v>
      </c>
      <c r="L384" s="121">
        <f t="shared" si="126"/>
        <v>0</v>
      </c>
      <c r="M384" s="121">
        <f t="shared" si="126"/>
        <v>0</v>
      </c>
      <c r="N384" s="121">
        <f t="shared" si="126"/>
        <v>0</v>
      </c>
      <c r="O384" s="121">
        <f t="shared" si="126"/>
        <v>0</v>
      </c>
      <c r="P384" s="121">
        <f t="shared" si="126"/>
        <v>0</v>
      </c>
      <c r="Q384" s="121">
        <f t="shared" si="126"/>
        <v>0</v>
      </c>
      <c r="R384" s="121">
        <f t="shared" si="126"/>
        <v>0</v>
      </c>
      <c r="S384" s="121">
        <f t="shared" si="126"/>
        <v>7300</v>
      </c>
      <c r="T384" s="121">
        <f t="shared" si="126"/>
        <v>0</v>
      </c>
      <c r="U384" s="121">
        <f t="shared" si="126"/>
        <v>0</v>
      </c>
      <c r="V384" s="121">
        <f t="shared" si="126"/>
        <v>7300</v>
      </c>
    </row>
    <row r="385" spans="1:22" s="21" customFormat="1" ht="56.25" x14ac:dyDescent="0.25">
      <c r="A385" s="17"/>
      <c r="B385" s="124" t="s">
        <v>502</v>
      </c>
      <c r="C385" s="19" t="s">
        <v>247</v>
      </c>
      <c r="D385" s="19"/>
      <c r="E385" s="55" t="s">
        <v>345</v>
      </c>
      <c r="F385" s="55"/>
      <c r="G385" s="90">
        <v>5120</v>
      </c>
      <c r="H385" s="40"/>
      <c r="I385" s="40"/>
      <c r="J385" s="90">
        <v>4000</v>
      </c>
      <c r="K385" s="53"/>
      <c r="L385" s="40"/>
      <c r="M385" s="40"/>
      <c r="N385" s="53"/>
      <c r="O385" s="53"/>
      <c r="P385" s="40"/>
      <c r="Q385" s="40"/>
      <c r="R385" s="53"/>
      <c r="S385" s="90">
        <v>2000</v>
      </c>
      <c r="T385" s="40"/>
      <c r="U385" s="40"/>
      <c r="V385" s="90">
        <v>2000</v>
      </c>
    </row>
    <row r="386" spans="1:22" s="21" customFormat="1" ht="56.25" x14ac:dyDescent="0.25">
      <c r="A386" s="17"/>
      <c r="B386" s="124" t="s">
        <v>503</v>
      </c>
      <c r="C386" s="19" t="s">
        <v>247</v>
      </c>
      <c r="D386" s="19"/>
      <c r="E386" s="55" t="s">
        <v>35</v>
      </c>
      <c r="F386" s="55"/>
      <c r="G386" s="90">
        <v>3059</v>
      </c>
      <c r="H386" s="40"/>
      <c r="I386" s="40"/>
      <c r="J386" s="90">
        <v>2100</v>
      </c>
      <c r="K386" s="53"/>
      <c r="L386" s="40"/>
      <c r="M386" s="40"/>
      <c r="N386" s="53"/>
      <c r="O386" s="53"/>
      <c r="P386" s="40"/>
      <c r="Q386" s="40"/>
      <c r="R386" s="53"/>
      <c r="S386" s="90">
        <v>2100</v>
      </c>
      <c r="T386" s="40"/>
      <c r="U386" s="40"/>
      <c r="V386" s="90">
        <v>2100</v>
      </c>
    </row>
    <row r="387" spans="1:22" s="21" customFormat="1" ht="56.25" x14ac:dyDescent="0.25">
      <c r="A387" s="17"/>
      <c r="B387" s="124" t="s">
        <v>504</v>
      </c>
      <c r="C387" s="19" t="s">
        <v>247</v>
      </c>
      <c r="D387" s="19"/>
      <c r="E387" s="55" t="s">
        <v>35</v>
      </c>
      <c r="F387" s="55"/>
      <c r="G387" s="90">
        <v>2884</v>
      </c>
      <c r="H387" s="40"/>
      <c r="I387" s="40"/>
      <c r="J387" s="90">
        <v>2600</v>
      </c>
      <c r="K387" s="53"/>
      <c r="L387" s="40"/>
      <c r="M387" s="40"/>
      <c r="N387" s="53"/>
      <c r="O387" s="53"/>
      <c r="P387" s="40"/>
      <c r="Q387" s="40"/>
      <c r="R387" s="53"/>
      <c r="S387" s="90">
        <v>1600</v>
      </c>
      <c r="T387" s="40"/>
      <c r="U387" s="40"/>
      <c r="V387" s="90">
        <v>1600</v>
      </c>
    </row>
    <row r="388" spans="1:22" s="21" customFormat="1" ht="37.5" x14ac:dyDescent="0.25">
      <c r="A388" s="17"/>
      <c r="B388" s="124" t="s">
        <v>505</v>
      </c>
      <c r="C388" s="19" t="s">
        <v>247</v>
      </c>
      <c r="D388" s="19"/>
      <c r="E388" s="55" t="s">
        <v>41</v>
      </c>
      <c r="F388" s="55"/>
      <c r="G388" s="90">
        <v>3991</v>
      </c>
      <c r="H388" s="40"/>
      <c r="I388" s="40"/>
      <c r="J388" s="90">
        <v>2600</v>
      </c>
      <c r="K388" s="53"/>
      <c r="L388" s="40"/>
      <c r="M388" s="40"/>
      <c r="N388" s="53"/>
      <c r="O388" s="53"/>
      <c r="P388" s="40"/>
      <c r="Q388" s="40"/>
      <c r="R388" s="53"/>
      <c r="S388" s="90">
        <v>1600</v>
      </c>
      <c r="T388" s="40"/>
      <c r="U388" s="40"/>
      <c r="V388" s="90">
        <v>1600</v>
      </c>
    </row>
    <row r="389" spans="1:22" s="21" customFormat="1" ht="18.75" x14ac:dyDescent="0.25">
      <c r="A389" s="17"/>
      <c r="B389" s="42"/>
      <c r="C389" s="19"/>
      <c r="D389" s="19"/>
      <c r="E389" s="38"/>
      <c r="F389" s="122"/>
      <c r="G389" s="86"/>
      <c r="H389" s="40"/>
      <c r="I389" s="40"/>
      <c r="J389" s="86"/>
      <c r="K389" s="53"/>
      <c r="L389" s="40"/>
      <c r="M389" s="40"/>
      <c r="N389" s="53"/>
      <c r="O389" s="53"/>
      <c r="P389" s="40"/>
      <c r="Q389" s="40"/>
      <c r="R389" s="53"/>
      <c r="S389" s="52"/>
      <c r="T389" s="40"/>
      <c r="U389" s="40"/>
      <c r="V389" s="52"/>
    </row>
    <row r="390" spans="1:22" s="21" customFormat="1" ht="18.75" x14ac:dyDescent="0.25">
      <c r="A390" s="17" t="s">
        <v>222</v>
      </c>
      <c r="B390" s="46" t="s">
        <v>161</v>
      </c>
      <c r="C390" s="19"/>
      <c r="D390" s="19"/>
      <c r="E390" s="38"/>
      <c r="F390" s="122"/>
      <c r="G390" s="121">
        <f>G391</f>
        <v>11677</v>
      </c>
      <c r="H390" s="121">
        <f t="shared" ref="H390:V392" si="127">H391</f>
        <v>0</v>
      </c>
      <c r="I390" s="121">
        <f t="shared" si="127"/>
        <v>0</v>
      </c>
      <c r="J390" s="121">
        <f t="shared" si="127"/>
        <v>6600</v>
      </c>
      <c r="K390" s="121">
        <f t="shared" si="127"/>
        <v>0</v>
      </c>
      <c r="L390" s="121">
        <f t="shared" si="127"/>
        <v>0</v>
      </c>
      <c r="M390" s="121">
        <f t="shared" si="127"/>
        <v>0</v>
      </c>
      <c r="N390" s="121">
        <f t="shared" si="127"/>
        <v>0</v>
      </c>
      <c r="O390" s="121">
        <f t="shared" si="127"/>
        <v>0</v>
      </c>
      <c r="P390" s="121">
        <f t="shared" si="127"/>
        <v>0</v>
      </c>
      <c r="Q390" s="121">
        <f t="shared" si="127"/>
        <v>0</v>
      </c>
      <c r="R390" s="121">
        <f t="shared" si="127"/>
        <v>0</v>
      </c>
      <c r="S390" s="121">
        <f t="shared" si="127"/>
        <v>6400</v>
      </c>
      <c r="T390" s="121">
        <f t="shared" si="127"/>
        <v>0</v>
      </c>
      <c r="U390" s="121">
        <f t="shared" si="127"/>
        <v>0</v>
      </c>
      <c r="V390" s="121">
        <f t="shared" si="127"/>
        <v>6400</v>
      </c>
    </row>
    <row r="391" spans="1:22" s="21" customFormat="1" ht="18.75" x14ac:dyDescent="0.25">
      <c r="A391" s="45">
        <v>1</v>
      </c>
      <c r="B391" s="63" t="s">
        <v>88</v>
      </c>
      <c r="C391" s="19"/>
      <c r="D391" s="19"/>
      <c r="E391" s="38"/>
      <c r="F391" s="122"/>
      <c r="G391" s="121">
        <f>G392</f>
        <v>11677</v>
      </c>
      <c r="H391" s="121">
        <f t="shared" si="127"/>
        <v>0</v>
      </c>
      <c r="I391" s="121">
        <f t="shared" si="127"/>
        <v>0</v>
      </c>
      <c r="J391" s="121">
        <f t="shared" si="127"/>
        <v>6600</v>
      </c>
      <c r="K391" s="121">
        <f t="shared" si="127"/>
        <v>0</v>
      </c>
      <c r="L391" s="121">
        <f t="shared" si="127"/>
        <v>0</v>
      </c>
      <c r="M391" s="121">
        <f t="shared" si="127"/>
        <v>0</v>
      </c>
      <c r="N391" s="121">
        <f t="shared" si="127"/>
        <v>0</v>
      </c>
      <c r="O391" s="121">
        <f t="shared" si="127"/>
        <v>0</v>
      </c>
      <c r="P391" s="121">
        <f t="shared" si="127"/>
        <v>0</v>
      </c>
      <c r="Q391" s="121">
        <f t="shared" si="127"/>
        <v>0</v>
      </c>
      <c r="R391" s="121">
        <f t="shared" si="127"/>
        <v>0</v>
      </c>
      <c r="S391" s="121">
        <f t="shared" si="127"/>
        <v>6400</v>
      </c>
      <c r="T391" s="121">
        <f t="shared" si="127"/>
        <v>0</v>
      </c>
      <c r="U391" s="121">
        <f t="shared" si="127"/>
        <v>0</v>
      </c>
      <c r="V391" s="121">
        <f t="shared" si="127"/>
        <v>6400</v>
      </c>
    </row>
    <row r="392" spans="1:22" s="21" customFormat="1" ht="37.5" x14ac:dyDescent="0.25">
      <c r="A392" s="30" t="s">
        <v>30</v>
      </c>
      <c r="B392" s="29" t="s">
        <v>112</v>
      </c>
      <c r="C392" s="19"/>
      <c r="D392" s="19"/>
      <c r="E392" s="38"/>
      <c r="F392" s="122"/>
      <c r="G392" s="121">
        <f>G393</f>
        <v>11677</v>
      </c>
      <c r="H392" s="121">
        <f t="shared" si="127"/>
        <v>0</v>
      </c>
      <c r="I392" s="121">
        <f t="shared" si="127"/>
        <v>0</v>
      </c>
      <c r="J392" s="121">
        <f t="shared" si="127"/>
        <v>6600</v>
      </c>
      <c r="K392" s="121">
        <f t="shared" si="127"/>
        <v>0</v>
      </c>
      <c r="L392" s="121">
        <f t="shared" si="127"/>
        <v>0</v>
      </c>
      <c r="M392" s="121">
        <f t="shared" si="127"/>
        <v>0</v>
      </c>
      <c r="N392" s="121">
        <f t="shared" si="127"/>
        <v>0</v>
      </c>
      <c r="O392" s="121">
        <f t="shared" si="127"/>
        <v>0</v>
      </c>
      <c r="P392" s="121">
        <f t="shared" si="127"/>
        <v>0</v>
      </c>
      <c r="Q392" s="121">
        <f t="shared" si="127"/>
        <v>0</v>
      </c>
      <c r="R392" s="121">
        <f t="shared" si="127"/>
        <v>0</v>
      </c>
      <c r="S392" s="121">
        <f t="shared" si="127"/>
        <v>6400</v>
      </c>
      <c r="T392" s="121">
        <f t="shared" si="127"/>
        <v>0</v>
      </c>
      <c r="U392" s="121">
        <f t="shared" si="127"/>
        <v>0</v>
      </c>
      <c r="V392" s="121">
        <f t="shared" si="127"/>
        <v>6400</v>
      </c>
    </row>
    <row r="393" spans="1:22" s="21" customFormat="1" ht="18.75" x14ac:dyDescent="0.25">
      <c r="A393" s="30" t="s">
        <v>17</v>
      </c>
      <c r="B393" s="29" t="s">
        <v>32</v>
      </c>
      <c r="C393" s="19"/>
      <c r="D393" s="19"/>
      <c r="E393" s="38"/>
      <c r="F393" s="122"/>
      <c r="G393" s="121">
        <f>G394+G395</f>
        <v>11677</v>
      </c>
      <c r="H393" s="121">
        <f t="shared" ref="H393:V393" si="128">H394+H395</f>
        <v>0</v>
      </c>
      <c r="I393" s="121">
        <f t="shared" si="128"/>
        <v>0</v>
      </c>
      <c r="J393" s="121">
        <f t="shared" si="128"/>
        <v>6600</v>
      </c>
      <c r="K393" s="121">
        <f t="shared" si="128"/>
        <v>0</v>
      </c>
      <c r="L393" s="121">
        <f t="shared" si="128"/>
        <v>0</v>
      </c>
      <c r="M393" s="121">
        <f t="shared" si="128"/>
        <v>0</v>
      </c>
      <c r="N393" s="121">
        <f t="shared" si="128"/>
        <v>0</v>
      </c>
      <c r="O393" s="121">
        <f t="shared" si="128"/>
        <v>0</v>
      </c>
      <c r="P393" s="121">
        <f t="shared" si="128"/>
        <v>0</v>
      </c>
      <c r="Q393" s="121">
        <f t="shared" si="128"/>
        <v>0</v>
      </c>
      <c r="R393" s="121">
        <f t="shared" si="128"/>
        <v>0</v>
      </c>
      <c r="S393" s="121">
        <f t="shared" si="128"/>
        <v>6400</v>
      </c>
      <c r="T393" s="121">
        <f t="shared" si="128"/>
        <v>0</v>
      </c>
      <c r="U393" s="121">
        <f t="shared" si="128"/>
        <v>0</v>
      </c>
      <c r="V393" s="121">
        <f t="shared" si="128"/>
        <v>6400</v>
      </c>
    </row>
    <row r="394" spans="1:22" s="21" customFormat="1" ht="52.5" customHeight="1" x14ac:dyDescent="0.25">
      <c r="A394" s="17"/>
      <c r="B394" s="124" t="s">
        <v>506</v>
      </c>
      <c r="C394" s="19" t="s">
        <v>163</v>
      </c>
      <c r="D394" s="19"/>
      <c r="E394" s="55">
        <v>2022</v>
      </c>
      <c r="F394" s="55" t="s">
        <v>507</v>
      </c>
      <c r="G394" s="90">
        <v>6105</v>
      </c>
      <c r="H394" s="40"/>
      <c r="I394" s="40"/>
      <c r="J394" s="90">
        <v>4000</v>
      </c>
      <c r="K394" s="53"/>
      <c r="L394" s="40"/>
      <c r="M394" s="40"/>
      <c r="N394" s="53"/>
      <c r="O394" s="53"/>
      <c r="P394" s="40"/>
      <c r="Q394" s="40"/>
      <c r="R394" s="53"/>
      <c r="S394" s="90">
        <v>3800</v>
      </c>
      <c r="T394" s="40"/>
      <c r="U394" s="40"/>
      <c r="V394" s="90">
        <v>3800</v>
      </c>
    </row>
    <row r="395" spans="1:22" s="21" customFormat="1" ht="52.5" customHeight="1" x14ac:dyDescent="0.25">
      <c r="A395" s="17"/>
      <c r="B395" s="124" t="s">
        <v>508</v>
      </c>
      <c r="C395" s="19" t="s">
        <v>163</v>
      </c>
      <c r="D395" s="19"/>
      <c r="E395" s="55" t="s">
        <v>509</v>
      </c>
      <c r="F395" s="55" t="s">
        <v>510</v>
      </c>
      <c r="G395" s="90">
        <v>5572</v>
      </c>
      <c r="H395" s="40"/>
      <c r="I395" s="40"/>
      <c r="J395" s="90">
        <v>2600</v>
      </c>
      <c r="K395" s="53"/>
      <c r="L395" s="40"/>
      <c r="M395" s="40"/>
      <c r="N395" s="53"/>
      <c r="O395" s="53"/>
      <c r="P395" s="40"/>
      <c r="Q395" s="40"/>
      <c r="R395" s="53"/>
      <c r="S395" s="90">
        <v>2600</v>
      </c>
      <c r="T395" s="40"/>
      <c r="U395" s="40"/>
      <c r="V395" s="90">
        <v>2600</v>
      </c>
    </row>
    <row r="396" spans="1:22" s="21" customFormat="1" ht="18.75" x14ac:dyDescent="0.25">
      <c r="A396" s="17"/>
      <c r="B396" s="124"/>
      <c r="C396" s="19"/>
      <c r="D396" s="19"/>
      <c r="E396" s="38"/>
      <c r="F396" s="122"/>
      <c r="G396" s="86"/>
      <c r="H396" s="40"/>
      <c r="I396" s="40"/>
      <c r="J396" s="86"/>
      <c r="K396" s="53"/>
      <c r="L396" s="40"/>
      <c r="M396" s="40"/>
      <c r="N396" s="53"/>
      <c r="O396" s="53"/>
      <c r="P396" s="40"/>
      <c r="Q396" s="40"/>
      <c r="R396" s="53"/>
      <c r="S396" s="52"/>
      <c r="T396" s="40"/>
      <c r="U396" s="40"/>
      <c r="V396" s="52"/>
    </row>
    <row r="397" spans="1:22" s="21" customFormat="1" ht="18.75" x14ac:dyDescent="0.25">
      <c r="A397" s="17" t="s">
        <v>244</v>
      </c>
      <c r="B397" s="46" t="s">
        <v>87</v>
      </c>
      <c r="C397" s="19"/>
      <c r="D397" s="19"/>
      <c r="E397" s="38"/>
      <c r="F397" s="122"/>
      <c r="G397" s="121">
        <f>G398</f>
        <v>3546</v>
      </c>
      <c r="H397" s="121">
        <f t="shared" ref="H397:V400" si="129">H398</f>
        <v>0</v>
      </c>
      <c r="I397" s="121">
        <f t="shared" si="129"/>
        <v>0</v>
      </c>
      <c r="J397" s="121">
        <f t="shared" si="129"/>
        <v>2400</v>
      </c>
      <c r="K397" s="121">
        <f t="shared" si="129"/>
        <v>0</v>
      </c>
      <c r="L397" s="121">
        <f t="shared" si="129"/>
        <v>0</v>
      </c>
      <c r="M397" s="121">
        <f t="shared" si="129"/>
        <v>0</v>
      </c>
      <c r="N397" s="121">
        <f t="shared" si="129"/>
        <v>0</v>
      </c>
      <c r="O397" s="121">
        <f t="shared" si="129"/>
        <v>0</v>
      </c>
      <c r="P397" s="121">
        <f t="shared" si="129"/>
        <v>0</v>
      </c>
      <c r="Q397" s="121">
        <f t="shared" si="129"/>
        <v>0</v>
      </c>
      <c r="R397" s="121">
        <f t="shared" si="129"/>
        <v>0</v>
      </c>
      <c r="S397" s="121">
        <f t="shared" si="129"/>
        <v>2400</v>
      </c>
      <c r="T397" s="121">
        <f t="shared" si="129"/>
        <v>0</v>
      </c>
      <c r="U397" s="121">
        <f t="shared" si="129"/>
        <v>0</v>
      </c>
      <c r="V397" s="121">
        <f t="shared" si="129"/>
        <v>2400</v>
      </c>
    </row>
    <row r="398" spans="1:22" s="21" customFormat="1" ht="18.75" x14ac:dyDescent="0.25">
      <c r="A398" s="45">
        <v>1</v>
      </c>
      <c r="B398" s="63" t="s">
        <v>88</v>
      </c>
      <c r="C398" s="19"/>
      <c r="D398" s="19"/>
      <c r="E398" s="38"/>
      <c r="F398" s="122"/>
      <c r="G398" s="121">
        <f>G399</f>
        <v>3546</v>
      </c>
      <c r="H398" s="121">
        <f t="shared" si="129"/>
        <v>0</v>
      </c>
      <c r="I398" s="121">
        <f t="shared" si="129"/>
        <v>0</v>
      </c>
      <c r="J398" s="121">
        <f t="shared" si="129"/>
        <v>2400</v>
      </c>
      <c r="K398" s="121">
        <f t="shared" si="129"/>
        <v>0</v>
      </c>
      <c r="L398" s="121">
        <f t="shared" si="129"/>
        <v>0</v>
      </c>
      <c r="M398" s="121">
        <f t="shared" si="129"/>
        <v>0</v>
      </c>
      <c r="N398" s="121">
        <f t="shared" si="129"/>
        <v>0</v>
      </c>
      <c r="O398" s="121">
        <f t="shared" si="129"/>
        <v>0</v>
      </c>
      <c r="P398" s="121">
        <f t="shared" si="129"/>
        <v>0</v>
      </c>
      <c r="Q398" s="121">
        <f t="shared" si="129"/>
        <v>0</v>
      </c>
      <c r="R398" s="121">
        <f t="shared" si="129"/>
        <v>0</v>
      </c>
      <c r="S398" s="121">
        <f t="shared" si="129"/>
        <v>2400</v>
      </c>
      <c r="T398" s="121">
        <f t="shared" si="129"/>
        <v>0</v>
      </c>
      <c r="U398" s="121">
        <f t="shared" si="129"/>
        <v>0</v>
      </c>
      <c r="V398" s="121">
        <f t="shared" si="129"/>
        <v>2400</v>
      </c>
    </row>
    <row r="399" spans="1:22" s="21" customFormat="1" ht="37.5" x14ac:dyDescent="0.25">
      <c r="A399" s="30" t="s">
        <v>30</v>
      </c>
      <c r="B399" s="29" t="s">
        <v>112</v>
      </c>
      <c r="C399" s="19"/>
      <c r="D399" s="19"/>
      <c r="E399" s="38"/>
      <c r="F399" s="122"/>
      <c r="G399" s="121">
        <f>G400</f>
        <v>3546</v>
      </c>
      <c r="H399" s="121">
        <f t="shared" si="129"/>
        <v>0</v>
      </c>
      <c r="I399" s="121">
        <f t="shared" si="129"/>
        <v>0</v>
      </c>
      <c r="J399" s="121">
        <f t="shared" si="129"/>
        <v>2400</v>
      </c>
      <c r="K399" s="121">
        <f t="shared" si="129"/>
        <v>0</v>
      </c>
      <c r="L399" s="121">
        <f t="shared" si="129"/>
        <v>0</v>
      </c>
      <c r="M399" s="121">
        <f t="shared" si="129"/>
        <v>0</v>
      </c>
      <c r="N399" s="121">
        <f t="shared" si="129"/>
        <v>0</v>
      </c>
      <c r="O399" s="121">
        <f t="shared" si="129"/>
        <v>0</v>
      </c>
      <c r="P399" s="121">
        <f t="shared" si="129"/>
        <v>0</v>
      </c>
      <c r="Q399" s="121">
        <f t="shared" si="129"/>
        <v>0</v>
      </c>
      <c r="R399" s="121">
        <f t="shared" si="129"/>
        <v>0</v>
      </c>
      <c r="S399" s="121">
        <f t="shared" si="129"/>
        <v>2400</v>
      </c>
      <c r="T399" s="121">
        <f t="shared" si="129"/>
        <v>0</v>
      </c>
      <c r="U399" s="121">
        <f t="shared" si="129"/>
        <v>0</v>
      </c>
      <c r="V399" s="121">
        <f t="shared" si="129"/>
        <v>2400</v>
      </c>
    </row>
    <row r="400" spans="1:22" s="21" customFormat="1" ht="18.75" x14ac:dyDescent="0.25">
      <c r="A400" s="30" t="s">
        <v>17</v>
      </c>
      <c r="B400" s="29" t="s">
        <v>32</v>
      </c>
      <c r="C400" s="19"/>
      <c r="D400" s="19"/>
      <c r="E400" s="38"/>
      <c r="F400" s="122"/>
      <c r="G400" s="121">
        <f>G401</f>
        <v>3546</v>
      </c>
      <c r="H400" s="121">
        <f t="shared" si="129"/>
        <v>0</v>
      </c>
      <c r="I400" s="121">
        <f t="shared" si="129"/>
        <v>0</v>
      </c>
      <c r="J400" s="121">
        <f t="shared" si="129"/>
        <v>2400</v>
      </c>
      <c r="K400" s="121">
        <f t="shared" si="129"/>
        <v>0</v>
      </c>
      <c r="L400" s="121">
        <f t="shared" si="129"/>
        <v>0</v>
      </c>
      <c r="M400" s="121">
        <f t="shared" si="129"/>
        <v>0</v>
      </c>
      <c r="N400" s="121">
        <f t="shared" si="129"/>
        <v>0</v>
      </c>
      <c r="O400" s="121">
        <f t="shared" si="129"/>
        <v>0</v>
      </c>
      <c r="P400" s="121">
        <f t="shared" si="129"/>
        <v>0</v>
      </c>
      <c r="Q400" s="121">
        <f t="shared" si="129"/>
        <v>0</v>
      </c>
      <c r="R400" s="121">
        <f t="shared" si="129"/>
        <v>0</v>
      </c>
      <c r="S400" s="121">
        <f t="shared" si="129"/>
        <v>2400</v>
      </c>
      <c r="T400" s="121">
        <f t="shared" si="129"/>
        <v>0</v>
      </c>
      <c r="U400" s="121">
        <f t="shared" si="129"/>
        <v>0</v>
      </c>
      <c r="V400" s="121">
        <f t="shared" si="129"/>
        <v>2400</v>
      </c>
    </row>
    <row r="401" spans="1:22" s="21" customFormat="1" ht="93.75" x14ac:dyDescent="0.25">
      <c r="A401" s="17"/>
      <c r="B401" s="124" t="s">
        <v>511</v>
      </c>
      <c r="C401" s="19" t="s">
        <v>90</v>
      </c>
      <c r="D401" s="19"/>
      <c r="E401" s="55" t="s">
        <v>96</v>
      </c>
      <c r="F401" s="55" t="s">
        <v>512</v>
      </c>
      <c r="G401" s="90">
        <v>3546</v>
      </c>
      <c r="H401" s="40"/>
      <c r="I401" s="40"/>
      <c r="J401" s="86">
        <v>2400</v>
      </c>
      <c r="K401" s="53"/>
      <c r="L401" s="40"/>
      <c r="M401" s="40"/>
      <c r="N401" s="53"/>
      <c r="O401" s="53"/>
      <c r="P401" s="40"/>
      <c r="Q401" s="40"/>
      <c r="R401" s="53"/>
      <c r="S401" s="90">
        <v>2400</v>
      </c>
      <c r="T401" s="40"/>
      <c r="U401" s="40"/>
      <c r="V401" s="90">
        <v>2400</v>
      </c>
    </row>
    <row r="402" spans="1:22" s="21" customFormat="1" ht="18.75" x14ac:dyDescent="0.25">
      <c r="A402" s="17" t="s">
        <v>254</v>
      </c>
      <c r="B402" s="46" t="s">
        <v>324</v>
      </c>
      <c r="C402" s="19"/>
      <c r="D402" s="19"/>
      <c r="E402" s="38"/>
      <c r="F402" s="122"/>
      <c r="G402" s="121">
        <f>G403</f>
        <v>27931</v>
      </c>
      <c r="H402" s="121">
        <f t="shared" ref="H402:V404" si="130">H403</f>
        <v>0</v>
      </c>
      <c r="I402" s="121">
        <f t="shared" si="130"/>
        <v>0</v>
      </c>
      <c r="J402" s="121">
        <f t="shared" si="130"/>
        <v>7800</v>
      </c>
      <c r="K402" s="121">
        <f t="shared" si="130"/>
        <v>0</v>
      </c>
      <c r="L402" s="121">
        <f t="shared" si="130"/>
        <v>0</v>
      </c>
      <c r="M402" s="121">
        <f t="shared" si="130"/>
        <v>0</v>
      </c>
      <c r="N402" s="121">
        <f t="shared" si="130"/>
        <v>0</v>
      </c>
      <c r="O402" s="121">
        <f t="shared" si="130"/>
        <v>0</v>
      </c>
      <c r="P402" s="121">
        <f t="shared" si="130"/>
        <v>0</v>
      </c>
      <c r="Q402" s="121">
        <f t="shared" si="130"/>
        <v>0</v>
      </c>
      <c r="R402" s="121">
        <f t="shared" si="130"/>
        <v>0</v>
      </c>
      <c r="S402" s="121">
        <f t="shared" si="130"/>
        <v>5800</v>
      </c>
      <c r="T402" s="121">
        <f t="shared" si="130"/>
        <v>0</v>
      </c>
      <c r="U402" s="121">
        <f t="shared" si="130"/>
        <v>0</v>
      </c>
      <c r="V402" s="121">
        <f t="shared" si="130"/>
        <v>5800</v>
      </c>
    </row>
    <row r="403" spans="1:22" s="21" customFormat="1" ht="18.75" x14ac:dyDescent="0.25">
      <c r="A403" s="45">
        <v>1</v>
      </c>
      <c r="B403" s="63" t="s">
        <v>88</v>
      </c>
      <c r="C403" s="19"/>
      <c r="D403" s="19"/>
      <c r="E403" s="38"/>
      <c r="F403" s="122"/>
      <c r="G403" s="121">
        <f>G404</f>
        <v>27931</v>
      </c>
      <c r="H403" s="121">
        <f t="shared" si="130"/>
        <v>0</v>
      </c>
      <c r="I403" s="121">
        <f t="shared" si="130"/>
        <v>0</v>
      </c>
      <c r="J403" s="121">
        <f t="shared" si="130"/>
        <v>7800</v>
      </c>
      <c r="K403" s="121">
        <f t="shared" si="130"/>
        <v>0</v>
      </c>
      <c r="L403" s="121">
        <f t="shared" si="130"/>
        <v>0</v>
      </c>
      <c r="M403" s="121">
        <f t="shared" si="130"/>
        <v>0</v>
      </c>
      <c r="N403" s="121">
        <f t="shared" si="130"/>
        <v>0</v>
      </c>
      <c r="O403" s="121">
        <f t="shared" si="130"/>
        <v>0</v>
      </c>
      <c r="P403" s="121">
        <f t="shared" si="130"/>
        <v>0</v>
      </c>
      <c r="Q403" s="121">
        <f t="shared" si="130"/>
        <v>0</v>
      </c>
      <c r="R403" s="121">
        <f t="shared" si="130"/>
        <v>0</v>
      </c>
      <c r="S403" s="121">
        <f t="shared" si="130"/>
        <v>5800</v>
      </c>
      <c r="T403" s="121">
        <f t="shared" si="130"/>
        <v>0</v>
      </c>
      <c r="U403" s="121">
        <f t="shared" si="130"/>
        <v>0</v>
      </c>
      <c r="V403" s="121">
        <f t="shared" si="130"/>
        <v>5800</v>
      </c>
    </row>
    <row r="404" spans="1:22" s="21" customFormat="1" ht="37.5" x14ac:dyDescent="0.25">
      <c r="A404" s="30" t="s">
        <v>30</v>
      </c>
      <c r="B404" s="29" t="s">
        <v>112</v>
      </c>
      <c r="C404" s="19"/>
      <c r="D404" s="19"/>
      <c r="E404" s="38"/>
      <c r="F404" s="122"/>
      <c r="G404" s="121">
        <f>G405</f>
        <v>27931</v>
      </c>
      <c r="H404" s="121">
        <f t="shared" si="130"/>
        <v>0</v>
      </c>
      <c r="I404" s="121">
        <f t="shared" si="130"/>
        <v>0</v>
      </c>
      <c r="J404" s="121">
        <f t="shared" si="130"/>
        <v>7800</v>
      </c>
      <c r="K404" s="121">
        <f t="shared" si="130"/>
        <v>0</v>
      </c>
      <c r="L404" s="121">
        <f t="shared" si="130"/>
        <v>0</v>
      </c>
      <c r="M404" s="121">
        <f t="shared" si="130"/>
        <v>0</v>
      </c>
      <c r="N404" s="121">
        <f t="shared" si="130"/>
        <v>0</v>
      </c>
      <c r="O404" s="121">
        <f t="shared" si="130"/>
        <v>0</v>
      </c>
      <c r="P404" s="121">
        <f t="shared" si="130"/>
        <v>0</v>
      </c>
      <c r="Q404" s="121">
        <f t="shared" si="130"/>
        <v>0</v>
      </c>
      <c r="R404" s="121">
        <f t="shared" si="130"/>
        <v>0</v>
      </c>
      <c r="S404" s="121">
        <f t="shared" si="130"/>
        <v>5800</v>
      </c>
      <c r="T404" s="121">
        <f t="shared" si="130"/>
        <v>0</v>
      </c>
      <c r="U404" s="121">
        <f t="shared" si="130"/>
        <v>0</v>
      </c>
      <c r="V404" s="121">
        <f t="shared" si="130"/>
        <v>5800</v>
      </c>
    </row>
    <row r="405" spans="1:22" s="21" customFormat="1" ht="18.75" x14ac:dyDescent="0.25">
      <c r="A405" s="30" t="s">
        <v>17</v>
      </c>
      <c r="B405" s="29" t="s">
        <v>32</v>
      </c>
      <c r="C405" s="19"/>
      <c r="D405" s="19"/>
      <c r="E405" s="38"/>
      <c r="F405" s="122"/>
      <c r="G405" s="121">
        <f>G406+G407+G408</f>
        <v>27931</v>
      </c>
      <c r="H405" s="121">
        <f t="shared" ref="H405:V405" si="131">H406+H407+H408</f>
        <v>0</v>
      </c>
      <c r="I405" s="121">
        <f t="shared" si="131"/>
        <v>0</v>
      </c>
      <c r="J405" s="121">
        <f t="shared" si="131"/>
        <v>7800</v>
      </c>
      <c r="K405" s="121">
        <f t="shared" si="131"/>
        <v>0</v>
      </c>
      <c r="L405" s="121">
        <f t="shared" si="131"/>
        <v>0</v>
      </c>
      <c r="M405" s="121">
        <f t="shared" si="131"/>
        <v>0</v>
      </c>
      <c r="N405" s="121">
        <f t="shared" si="131"/>
        <v>0</v>
      </c>
      <c r="O405" s="121">
        <f t="shared" si="131"/>
        <v>0</v>
      </c>
      <c r="P405" s="121">
        <f t="shared" si="131"/>
        <v>0</v>
      </c>
      <c r="Q405" s="121">
        <f t="shared" si="131"/>
        <v>0</v>
      </c>
      <c r="R405" s="121">
        <f t="shared" si="131"/>
        <v>0</v>
      </c>
      <c r="S405" s="121">
        <f t="shared" si="131"/>
        <v>5800</v>
      </c>
      <c r="T405" s="121">
        <f t="shared" si="131"/>
        <v>0</v>
      </c>
      <c r="U405" s="121">
        <f t="shared" si="131"/>
        <v>0</v>
      </c>
      <c r="V405" s="121">
        <f t="shared" si="131"/>
        <v>5800</v>
      </c>
    </row>
    <row r="406" spans="1:22" s="21" customFormat="1" ht="225" x14ac:dyDescent="0.25">
      <c r="A406" s="17"/>
      <c r="B406" s="124" t="s">
        <v>513</v>
      </c>
      <c r="C406" s="19" t="s">
        <v>326</v>
      </c>
      <c r="D406" s="19"/>
      <c r="E406" s="55" t="s">
        <v>35</v>
      </c>
      <c r="F406" s="55" t="s">
        <v>514</v>
      </c>
      <c r="G406" s="90">
        <v>3409</v>
      </c>
      <c r="H406" s="40"/>
      <c r="I406" s="40"/>
      <c r="J406" s="90">
        <v>2600</v>
      </c>
      <c r="K406" s="53"/>
      <c r="L406" s="40"/>
      <c r="M406" s="40"/>
      <c r="N406" s="53"/>
      <c r="O406" s="53"/>
      <c r="P406" s="40"/>
      <c r="Q406" s="40"/>
      <c r="R406" s="53"/>
      <c r="S406" s="90">
        <v>1600</v>
      </c>
      <c r="T406" s="40"/>
      <c r="U406" s="40"/>
      <c r="V406" s="90">
        <v>1600</v>
      </c>
    </row>
    <row r="407" spans="1:22" s="21" customFormat="1" ht="225" x14ac:dyDescent="0.25">
      <c r="A407" s="17"/>
      <c r="B407" s="124" t="s">
        <v>515</v>
      </c>
      <c r="C407" s="19" t="s">
        <v>326</v>
      </c>
      <c r="D407" s="19"/>
      <c r="E407" s="55" t="s">
        <v>41</v>
      </c>
      <c r="F407" s="55" t="s">
        <v>516</v>
      </c>
      <c r="G407" s="90">
        <v>2970</v>
      </c>
      <c r="H407" s="40"/>
      <c r="I407" s="40"/>
      <c r="J407" s="90">
        <v>2600</v>
      </c>
      <c r="K407" s="53"/>
      <c r="L407" s="40"/>
      <c r="M407" s="40"/>
      <c r="N407" s="53"/>
      <c r="O407" s="53"/>
      <c r="P407" s="40"/>
      <c r="Q407" s="40"/>
      <c r="R407" s="53"/>
      <c r="S407" s="90">
        <v>1600</v>
      </c>
      <c r="T407" s="40"/>
      <c r="U407" s="40"/>
      <c r="V407" s="90">
        <v>1600</v>
      </c>
    </row>
    <row r="408" spans="1:22" s="21" customFormat="1" ht="150" x14ac:dyDescent="0.25">
      <c r="A408" s="17"/>
      <c r="B408" s="124" t="s">
        <v>517</v>
      </c>
      <c r="C408" s="19" t="s">
        <v>326</v>
      </c>
      <c r="D408" s="19"/>
      <c r="E408" s="55" t="s">
        <v>41</v>
      </c>
      <c r="F408" s="55" t="s">
        <v>518</v>
      </c>
      <c r="G408" s="90">
        <v>21552</v>
      </c>
      <c r="H408" s="40"/>
      <c r="I408" s="40"/>
      <c r="J408" s="90">
        <v>2600</v>
      </c>
      <c r="K408" s="53"/>
      <c r="L408" s="40"/>
      <c r="M408" s="40"/>
      <c r="N408" s="53"/>
      <c r="O408" s="53"/>
      <c r="P408" s="40"/>
      <c r="Q408" s="40"/>
      <c r="R408" s="53"/>
      <c r="S408" s="90">
        <v>2600</v>
      </c>
      <c r="T408" s="40"/>
      <c r="U408" s="40"/>
      <c r="V408" s="90">
        <v>2600</v>
      </c>
    </row>
    <row r="409" spans="1:22" s="21" customFormat="1" ht="18.75" x14ac:dyDescent="0.25">
      <c r="A409" s="17" t="s">
        <v>271</v>
      </c>
      <c r="B409" s="46" t="s">
        <v>223</v>
      </c>
      <c r="C409" s="19"/>
      <c r="D409" s="19"/>
      <c r="E409" s="38"/>
      <c r="F409" s="122"/>
      <c r="G409" s="121">
        <f>G410</f>
        <v>13090</v>
      </c>
      <c r="H409" s="121">
        <f t="shared" ref="H409:V412" si="132">H410</f>
        <v>0</v>
      </c>
      <c r="I409" s="121">
        <f t="shared" si="132"/>
        <v>0</v>
      </c>
      <c r="J409" s="121">
        <f t="shared" si="132"/>
        <v>2600</v>
      </c>
      <c r="K409" s="121">
        <f t="shared" si="132"/>
        <v>0</v>
      </c>
      <c r="L409" s="121">
        <f t="shared" si="132"/>
        <v>0</v>
      </c>
      <c r="M409" s="121">
        <f t="shared" si="132"/>
        <v>0</v>
      </c>
      <c r="N409" s="121">
        <f t="shared" si="132"/>
        <v>0</v>
      </c>
      <c r="O409" s="121">
        <f t="shared" si="132"/>
        <v>0</v>
      </c>
      <c r="P409" s="121">
        <f t="shared" si="132"/>
        <v>0</v>
      </c>
      <c r="Q409" s="121">
        <f t="shared" si="132"/>
        <v>0</v>
      </c>
      <c r="R409" s="121">
        <f t="shared" si="132"/>
        <v>0</v>
      </c>
      <c r="S409" s="121">
        <f t="shared" si="132"/>
        <v>2600</v>
      </c>
      <c r="T409" s="121">
        <f t="shared" si="132"/>
        <v>0</v>
      </c>
      <c r="U409" s="121">
        <f t="shared" si="132"/>
        <v>0</v>
      </c>
      <c r="V409" s="121">
        <f t="shared" si="132"/>
        <v>2600</v>
      </c>
    </row>
    <row r="410" spans="1:22" s="21" customFormat="1" ht="18.75" x14ac:dyDescent="0.25">
      <c r="A410" s="45">
        <v>1</v>
      </c>
      <c r="B410" s="63" t="s">
        <v>88</v>
      </c>
      <c r="C410" s="19"/>
      <c r="D410" s="19"/>
      <c r="E410" s="38"/>
      <c r="F410" s="122"/>
      <c r="G410" s="121">
        <f>G411</f>
        <v>13090</v>
      </c>
      <c r="H410" s="121">
        <f t="shared" si="132"/>
        <v>0</v>
      </c>
      <c r="I410" s="121">
        <f t="shared" si="132"/>
        <v>0</v>
      </c>
      <c r="J410" s="121">
        <f t="shared" si="132"/>
        <v>2600</v>
      </c>
      <c r="K410" s="121">
        <f t="shared" si="132"/>
        <v>0</v>
      </c>
      <c r="L410" s="121">
        <f t="shared" si="132"/>
        <v>0</v>
      </c>
      <c r="M410" s="121">
        <f t="shared" si="132"/>
        <v>0</v>
      </c>
      <c r="N410" s="121">
        <f t="shared" si="132"/>
        <v>0</v>
      </c>
      <c r="O410" s="121">
        <f t="shared" si="132"/>
        <v>0</v>
      </c>
      <c r="P410" s="121">
        <f t="shared" si="132"/>
        <v>0</v>
      </c>
      <c r="Q410" s="121">
        <f t="shared" si="132"/>
        <v>0</v>
      </c>
      <c r="R410" s="121">
        <f t="shared" si="132"/>
        <v>0</v>
      </c>
      <c r="S410" s="121">
        <f t="shared" si="132"/>
        <v>2600</v>
      </c>
      <c r="T410" s="121">
        <f t="shared" si="132"/>
        <v>0</v>
      </c>
      <c r="U410" s="121">
        <f t="shared" si="132"/>
        <v>0</v>
      </c>
      <c r="V410" s="121">
        <f t="shared" si="132"/>
        <v>2600</v>
      </c>
    </row>
    <row r="411" spans="1:22" s="21" customFormat="1" ht="37.5" x14ac:dyDescent="0.25">
      <c r="A411" s="30" t="s">
        <v>30</v>
      </c>
      <c r="B411" s="29" t="s">
        <v>112</v>
      </c>
      <c r="C411" s="19"/>
      <c r="D411" s="19"/>
      <c r="E411" s="38"/>
      <c r="F411" s="122"/>
      <c r="G411" s="121">
        <f>G412</f>
        <v>13090</v>
      </c>
      <c r="H411" s="121">
        <f t="shared" si="132"/>
        <v>0</v>
      </c>
      <c r="I411" s="121">
        <f t="shared" si="132"/>
        <v>0</v>
      </c>
      <c r="J411" s="121">
        <f t="shared" si="132"/>
        <v>2600</v>
      </c>
      <c r="K411" s="121">
        <f t="shared" si="132"/>
        <v>0</v>
      </c>
      <c r="L411" s="121">
        <f t="shared" si="132"/>
        <v>0</v>
      </c>
      <c r="M411" s="121">
        <f t="shared" si="132"/>
        <v>0</v>
      </c>
      <c r="N411" s="121">
        <f t="shared" si="132"/>
        <v>0</v>
      </c>
      <c r="O411" s="121">
        <f t="shared" si="132"/>
        <v>0</v>
      </c>
      <c r="P411" s="121">
        <f t="shared" si="132"/>
        <v>0</v>
      </c>
      <c r="Q411" s="121">
        <f t="shared" si="132"/>
        <v>0</v>
      </c>
      <c r="R411" s="121">
        <f t="shared" si="132"/>
        <v>0</v>
      </c>
      <c r="S411" s="121">
        <f t="shared" si="132"/>
        <v>2600</v>
      </c>
      <c r="T411" s="121">
        <f t="shared" si="132"/>
        <v>0</v>
      </c>
      <c r="U411" s="121">
        <f t="shared" si="132"/>
        <v>0</v>
      </c>
      <c r="V411" s="121">
        <f t="shared" si="132"/>
        <v>2600</v>
      </c>
    </row>
    <row r="412" spans="1:22" s="21" customFormat="1" ht="18.75" x14ac:dyDescent="0.25">
      <c r="A412" s="30" t="s">
        <v>17</v>
      </c>
      <c r="B412" s="29" t="s">
        <v>32</v>
      </c>
      <c r="C412" s="19"/>
      <c r="D412" s="19"/>
      <c r="E412" s="38"/>
      <c r="F412" s="122"/>
      <c r="G412" s="121">
        <f>G413</f>
        <v>13090</v>
      </c>
      <c r="H412" s="121">
        <f t="shared" si="132"/>
        <v>0</v>
      </c>
      <c r="I412" s="121">
        <f t="shared" si="132"/>
        <v>0</v>
      </c>
      <c r="J412" s="121">
        <f t="shared" si="132"/>
        <v>2600</v>
      </c>
      <c r="K412" s="121">
        <f t="shared" si="132"/>
        <v>0</v>
      </c>
      <c r="L412" s="121">
        <f t="shared" si="132"/>
        <v>0</v>
      </c>
      <c r="M412" s="121">
        <f t="shared" si="132"/>
        <v>0</v>
      </c>
      <c r="N412" s="121">
        <f t="shared" si="132"/>
        <v>0</v>
      </c>
      <c r="O412" s="121">
        <f t="shared" si="132"/>
        <v>0</v>
      </c>
      <c r="P412" s="121">
        <f t="shared" si="132"/>
        <v>0</v>
      </c>
      <c r="Q412" s="121">
        <f t="shared" si="132"/>
        <v>0</v>
      </c>
      <c r="R412" s="121">
        <f t="shared" si="132"/>
        <v>0</v>
      </c>
      <c r="S412" s="121">
        <f t="shared" si="132"/>
        <v>2600</v>
      </c>
      <c r="T412" s="121">
        <f t="shared" si="132"/>
        <v>0</v>
      </c>
      <c r="U412" s="121">
        <f t="shared" si="132"/>
        <v>0</v>
      </c>
      <c r="V412" s="121">
        <f t="shared" si="132"/>
        <v>2600</v>
      </c>
    </row>
    <row r="413" spans="1:22" s="21" customFormat="1" ht="75" x14ac:dyDescent="0.25">
      <c r="A413" s="17"/>
      <c r="B413" s="124" t="s">
        <v>519</v>
      </c>
      <c r="C413" s="19" t="s">
        <v>34</v>
      </c>
      <c r="D413" s="19"/>
      <c r="E413" s="55" t="s">
        <v>214</v>
      </c>
      <c r="F413" s="55" t="s">
        <v>520</v>
      </c>
      <c r="G413" s="90">
        <v>13090</v>
      </c>
      <c r="H413" s="40"/>
      <c r="I413" s="40"/>
      <c r="J413" s="90">
        <v>2600</v>
      </c>
      <c r="K413" s="53"/>
      <c r="L413" s="40"/>
      <c r="M413" s="40"/>
      <c r="N413" s="53"/>
      <c r="O413" s="53"/>
      <c r="P413" s="40"/>
      <c r="Q413" s="40"/>
      <c r="R413" s="53"/>
      <c r="S413" s="90">
        <v>2600</v>
      </c>
      <c r="T413" s="40"/>
      <c r="U413" s="40"/>
      <c r="V413" s="90">
        <v>2600</v>
      </c>
    </row>
    <row r="414" spans="1:22" s="21" customFormat="1" ht="18.75" x14ac:dyDescent="0.25">
      <c r="A414" s="17" t="s">
        <v>271</v>
      </c>
      <c r="B414" s="46" t="s">
        <v>255</v>
      </c>
      <c r="C414" s="19"/>
      <c r="D414" s="19"/>
      <c r="E414" s="38"/>
      <c r="F414" s="122"/>
      <c r="G414" s="121">
        <f>G415</f>
        <v>3696</v>
      </c>
      <c r="H414" s="121">
        <f t="shared" ref="H414:V417" si="133">H415</f>
        <v>0</v>
      </c>
      <c r="I414" s="121">
        <f t="shared" si="133"/>
        <v>0</v>
      </c>
      <c r="J414" s="121">
        <f t="shared" si="133"/>
        <v>2600</v>
      </c>
      <c r="K414" s="121">
        <f t="shared" si="133"/>
        <v>0</v>
      </c>
      <c r="L414" s="121">
        <f t="shared" si="133"/>
        <v>0</v>
      </c>
      <c r="M414" s="121">
        <f t="shared" si="133"/>
        <v>0</v>
      </c>
      <c r="N414" s="121">
        <f t="shared" si="133"/>
        <v>0</v>
      </c>
      <c r="O414" s="121">
        <f t="shared" si="133"/>
        <v>0</v>
      </c>
      <c r="P414" s="121">
        <f t="shared" si="133"/>
        <v>0</v>
      </c>
      <c r="Q414" s="121">
        <f t="shared" si="133"/>
        <v>0</v>
      </c>
      <c r="R414" s="121">
        <f t="shared" si="133"/>
        <v>0</v>
      </c>
      <c r="S414" s="121">
        <f t="shared" si="133"/>
        <v>1600</v>
      </c>
      <c r="T414" s="121">
        <f t="shared" si="133"/>
        <v>0</v>
      </c>
      <c r="U414" s="121">
        <f t="shared" si="133"/>
        <v>0</v>
      </c>
      <c r="V414" s="121">
        <f t="shared" si="133"/>
        <v>1600</v>
      </c>
    </row>
    <row r="415" spans="1:22" s="21" customFormat="1" ht="18.75" x14ac:dyDescent="0.25">
      <c r="A415" s="45">
        <v>1</v>
      </c>
      <c r="B415" s="63" t="s">
        <v>88</v>
      </c>
      <c r="C415" s="19"/>
      <c r="D415" s="19"/>
      <c r="E415" s="38"/>
      <c r="F415" s="122"/>
      <c r="G415" s="121">
        <f>G416</f>
        <v>3696</v>
      </c>
      <c r="H415" s="121">
        <f t="shared" si="133"/>
        <v>0</v>
      </c>
      <c r="I415" s="121">
        <f t="shared" si="133"/>
        <v>0</v>
      </c>
      <c r="J415" s="121">
        <f t="shared" si="133"/>
        <v>2600</v>
      </c>
      <c r="K415" s="121">
        <f t="shared" si="133"/>
        <v>0</v>
      </c>
      <c r="L415" s="121">
        <f t="shared" si="133"/>
        <v>0</v>
      </c>
      <c r="M415" s="121">
        <f t="shared" si="133"/>
        <v>0</v>
      </c>
      <c r="N415" s="121">
        <f t="shared" si="133"/>
        <v>0</v>
      </c>
      <c r="O415" s="121">
        <f t="shared" si="133"/>
        <v>0</v>
      </c>
      <c r="P415" s="121">
        <f t="shared" si="133"/>
        <v>0</v>
      </c>
      <c r="Q415" s="121">
        <f t="shared" si="133"/>
        <v>0</v>
      </c>
      <c r="R415" s="121">
        <f t="shared" si="133"/>
        <v>0</v>
      </c>
      <c r="S415" s="121">
        <f t="shared" si="133"/>
        <v>1600</v>
      </c>
      <c r="T415" s="121">
        <f t="shared" si="133"/>
        <v>0</v>
      </c>
      <c r="U415" s="121">
        <f t="shared" si="133"/>
        <v>0</v>
      </c>
      <c r="V415" s="121">
        <f t="shared" si="133"/>
        <v>1600</v>
      </c>
    </row>
    <row r="416" spans="1:22" s="21" customFormat="1" ht="37.5" x14ac:dyDescent="0.25">
      <c r="A416" s="30" t="s">
        <v>30</v>
      </c>
      <c r="B416" s="29" t="s">
        <v>112</v>
      </c>
      <c r="C416" s="19"/>
      <c r="D416" s="19"/>
      <c r="E416" s="38"/>
      <c r="F416" s="122"/>
      <c r="G416" s="121">
        <f>G417</f>
        <v>3696</v>
      </c>
      <c r="H416" s="121">
        <f t="shared" si="133"/>
        <v>0</v>
      </c>
      <c r="I416" s="121">
        <f t="shared" si="133"/>
        <v>0</v>
      </c>
      <c r="J416" s="121">
        <f t="shared" si="133"/>
        <v>2600</v>
      </c>
      <c r="K416" s="121">
        <f t="shared" si="133"/>
        <v>0</v>
      </c>
      <c r="L416" s="121">
        <f t="shared" si="133"/>
        <v>0</v>
      </c>
      <c r="M416" s="121">
        <f t="shared" si="133"/>
        <v>0</v>
      </c>
      <c r="N416" s="121">
        <f t="shared" si="133"/>
        <v>0</v>
      </c>
      <c r="O416" s="121">
        <f t="shared" si="133"/>
        <v>0</v>
      </c>
      <c r="P416" s="121">
        <f t="shared" si="133"/>
        <v>0</v>
      </c>
      <c r="Q416" s="121">
        <f t="shared" si="133"/>
        <v>0</v>
      </c>
      <c r="R416" s="121">
        <f t="shared" si="133"/>
        <v>0</v>
      </c>
      <c r="S416" s="121">
        <f t="shared" si="133"/>
        <v>1600</v>
      </c>
      <c r="T416" s="121">
        <f t="shared" si="133"/>
        <v>0</v>
      </c>
      <c r="U416" s="121">
        <f t="shared" si="133"/>
        <v>0</v>
      </c>
      <c r="V416" s="121">
        <f t="shared" si="133"/>
        <v>1600</v>
      </c>
    </row>
    <row r="417" spans="1:22" s="21" customFormat="1" ht="18.75" x14ac:dyDescent="0.25">
      <c r="A417" s="30" t="s">
        <v>17</v>
      </c>
      <c r="B417" s="29" t="s">
        <v>32</v>
      </c>
      <c r="C417" s="19"/>
      <c r="D417" s="19"/>
      <c r="E417" s="38"/>
      <c r="F417" s="122"/>
      <c r="G417" s="121">
        <f>G418</f>
        <v>3696</v>
      </c>
      <c r="H417" s="121">
        <f t="shared" si="133"/>
        <v>0</v>
      </c>
      <c r="I417" s="121">
        <f t="shared" si="133"/>
        <v>0</v>
      </c>
      <c r="J417" s="121">
        <f t="shared" si="133"/>
        <v>2600</v>
      </c>
      <c r="K417" s="121">
        <f t="shared" si="133"/>
        <v>0</v>
      </c>
      <c r="L417" s="121">
        <f t="shared" si="133"/>
        <v>0</v>
      </c>
      <c r="M417" s="121">
        <f t="shared" si="133"/>
        <v>0</v>
      </c>
      <c r="N417" s="121">
        <f t="shared" si="133"/>
        <v>0</v>
      </c>
      <c r="O417" s="121">
        <f t="shared" si="133"/>
        <v>0</v>
      </c>
      <c r="P417" s="121">
        <f t="shared" si="133"/>
        <v>0</v>
      </c>
      <c r="Q417" s="121">
        <f t="shared" si="133"/>
        <v>0</v>
      </c>
      <c r="R417" s="121">
        <f t="shared" si="133"/>
        <v>0</v>
      </c>
      <c r="S417" s="121">
        <f t="shared" si="133"/>
        <v>1600</v>
      </c>
      <c r="T417" s="121">
        <f t="shared" si="133"/>
        <v>0</v>
      </c>
      <c r="U417" s="121">
        <f t="shared" si="133"/>
        <v>0</v>
      </c>
      <c r="V417" s="121">
        <f t="shared" si="133"/>
        <v>1600</v>
      </c>
    </row>
    <row r="418" spans="1:22" s="21" customFormat="1" ht="93.75" x14ac:dyDescent="0.25">
      <c r="A418" s="17"/>
      <c r="B418" s="124" t="s">
        <v>521</v>
      </c>
      <c r="C418" s="19" t="s">
        <v>257</v>
      </c>
      <c r="D418" s="19"/>
      <c r="E418" s="55" t="s">
        <v>35</v>
      </c>
      <c r="F418" s="55" t="s">
        <v>522</v>
      </c>
      <c r="G418" s="90">
        <v>3696</v>
      </c>
      <c r="H418" s="40"/>
      <c r="I418" s="40"/>
      <c r="J418" s="90">
        <v>2600</v>
      </c>
      <c r="K418" s="53"/>
      <c r="L418" s="40"/>
      <c r="M418" s="40"/>
      <c r="N418" s="53"/>
      <c r="O418" s="53"/>
      <c r="P418" s="40"/>
      <c r="Q418" s="40"/>
      <c r="R418" s="53"/>
      <c r="S418" s="90">
        <v>1600</v>
      </c>
      <c r="T418" s="40"/>
      <c r="U418" s="40"/>
      <c r="V418" s="90">
        <v>1600</v>
      </c>
    </row>
    <row r="419" spans="1:22" s="26" customFormat="1" ht="18.75" x14ac:dyDescent="0.25">
      <c r="A419" s="22" t="s">
        <v>4</v>
      </c>
      <c r="B419" s="125" t="s">
        <v>523</v>
      </c>
      <c r="C419" s="24"/>
      <c r="D419" s="24"/>
      <c r="E419" s="59"/>
      <c r="F419" s="118"/>
      <c r="G419" s="119">
        <f>G420+G425+G430</f>
        <v>1509313</v>
      </c>
      <c r="H419" s="119">
        <f t="shared" ref="H419:V419" si="134">H420+H425+H430</f>
        <v>570302</v>
      </c>
      <c r="I419" s="119">
        <f t="shared" si="134"/>
        <v>600000</v>
      </c>
      <c r="J419" s="119">
        <f t="shared" si="134"/>
        <v>339011</v>
      </c>
      <c r="K419" s="119">
        <f t="shared" si="134"/>
        <v>265400</v>
      </c>
      <c r="L419" s="119">
        <f t="shared" si="134"/>
        <v>178400</v>
      </c>
      <c r="M419" s="119">
        <f t="shared" si="134"/>
        <v>0</v>
      </c>
      <c r="N419" s="119">
        <f t="shared" si="134"/>
        <v>87000</v>
      </c>
      <c r="O419" s="119">
        <f t="shared" si="134"/>
        <v>265400</v>
      </c>
      <c r="P419" s="119">
        <f t="shared" si="134"/>
        <v>178400</v>
      </c>
      <c r="Q419" s="119">
        <f t="shared" si="134"/>
        <v>0</v>
      </c>
      <c r="R419" s="119">
        <f t="shared" si="134"/>
        <v>87000</v>
      </c>
      <c r="S419" s="119">
        <f t="shared" si="134"/>
        <v>270000</v>
      </c>
      <c r="T419" s="119">
        <f t="shared" si="134"/>
        <v>220000</v>
      </c>
      <c r="U419" s="119">
        <f t="shared" si="134"/>
        <v>0</v>
      </c>
      <c r="V419" s="119">
        <f t="shared" si="134"/>
        <v>50000</v>
      </c>
    </row>
    <row r="420" spans="1:22" s="21" customFormat="1" ht="35.450000000000003" customHeight="1" x14ac:dyDescent="0.25">
      <c r="A420" s="17" t="s">
        <v>4</v>
      </c>
      <c r="B420" s="46" t="s">
        <v>524</v>
      </c>
      <c r="C420" s="19"/>
      <c r="D420" s="19"/>
      <c r="E420" s="38"/>
      <c r="F420" s="122"/>
      <c r="G420" s="121">
        <f>G421</f>
        <v>49117</v>
      </c>
      <c r="H420" s="121">
        <f t="shared" ref="H420:V423" si="135">H421</f>
        <v>0</v>
      </c>
      <c r="I420" s="121">
        <f t="shared" si="135"/>
        <v>0</v>
      </c>
      <c r="J420" s="121">
        <f t="shared" si="135"/>
        <v>49117</v>
      </c>
      <c r="K420" s="121">
        <f t="shared" si="135"/>
        <v>0</v>
      </c>
      <c r="L420" s="121">
        <f t="shared" si="135"/>
        <v>0</v>
      </c>
      <c r="M420" s="121">
        <f t="shared" si="135"/>
        <v>0</v>
      </c>
      <c r="N420" s="121">
        <f t="shared" si="135"/>
        <v>0</v>
      </c>
      <c r="O420" s="121">
        <f t="shared" si="135"/>
        <v>0</v>
      </c>
      <c r="P420" s="121">
        <f t="shared" si="135"/>
        <v>0</v>
      </c>
      <c r="Q420" s="121">
        <f t="shared" si="135"/>
        <v>0</v>
      </c>
      <c r="R420" s="121">
        <f t="shared" si="135"/>
        <v>0</v>
      </c>
      <c r="S420" s="121">
        <f t="shared" si="135"/>
        <v>35000</v>
      </c>
      <c r="T420" s="121">
        <f t="shared" si="135"/>
        <v>0</v>
      </c>
      <c r="U420" s="121">
        <f t="shared" si="135"/>
        <v>0</v>
      </c>
      <c r="V420" s="121">
        <f t="shared" si="135"/>
        <v>35000</v>
      </c>
    </row>
    <row r="421" spans="1:22" s="21" customFormat="1" ht="18.75" x14ac:dyDescent="0.25">
      <c r="A421" s="45">
        <v>1</v>
      </c>
      <c r="B421" s="63" t="s">
        <v>88</v>
      </c>
      <c r="C421" s="19"/>
      <c r="D421" s="19"/>
      <c r="E421" s="38"/>
      <c r="F421" s="122"/>
      <c r="G421" s="121">
        <f>G422</f>
        <v>49117</v>
      </c>
      <c r="H421" s="121">
        <f t="shared" si="135"/>
        <v>0</v>
      </c>
      <c r="I421" s="121">
        <f t="shared" si="135"/>
        <v>0</v>
      </c>
      <c r="J421" s="121">
        <f t="shared" si="135"/>
        <v>49117</v>
      </c>
      <c r="K421" s="121">
        <f t="shared" si="135"/>
        <v>0</v>
      </c>
      <c r="L421" s="121">
        <f t="shared" si="135"/>
        <v>0</v>
      </c>
      <c r="M421" s="121">
        <f t="shared" si="135"/>
        <v>0</v>
      </c>
      <c r="N421" s="121">
        <f t="shared" si="135"/>
        <v>0</v>
      </c>
      <c r="O421" s="121">
        <f t="shared" si="135"/>
        <v>0</v>
      </c>
      <c r="P421" s="121">
        <f t="shared" si="135"/>
        <v>0</v>
      </c>
      <c r="Q421" s="121">
        <f t="shared" si="135"/>
        <v>0</v>
      </c>
      <c r="R421" s="121">
        <f t="shared" si="135"/>
        <v>0</v>
      </c>
      <c r="S421" s="121">
        <f t="shared" si="135"/>
        <v>35000</v>
      </c>
      <c r="T421" s="121">
        <f t="shared" si="135"/>
        <v>0</v>
      </c>
      <c r="U421" s="121">
        <f t="shared" si="135"/>
        <v>0</v>
      </c>
      <c r="V421" s="121">
        <f t="shared" si="135"/>
        <v>35000</v>
      </c>
    </row>
    <row r="422" spans="1:22" s="21" customFormat="1" ht="37.5" x14ac:dyDescent="0.25">
      <c r="A422" s="30" t="s">
        <v>30</v>
      </c>
      <c r="B422" s="29" t="s">
        <v>112</v>
      </c>
      <c r="C422" s="19"/>
      <c r="D422" s="19"/>
      <c r="E422" s="38"/>
      <c r="F422" s="122"/>
      <c r="G422" s="121">
        <f>G423</f>
        <v>49117</v>
      </c>
      <c r="H422" s="121">
        <f t="shared" si="135"/>
        <v>0</v>
      </c>
      <c r="I422" s="121">
        <f t="shared" si="135"/>
        <v>0</v>
      </c>
      <c r="J422" s="121">
        <f t="shared" si="135"/>
        <v>49117</v>
      </c>
      <c r="K422" s="121">
        <f t="shared" si="135"/>
        <v>0</v>
      </c>
      <c r="L422" s="121">
        <f t="shared" si="135"/>
        <v>0</v>
      </c>
      <c r="M422" s="121">
        <f t="shared" si="135"/>
        <v>0</v>
      </c>
      <c r="N422" s="121">
        <f t="shared" si="135"/>
        <v>0</v>
      </c>
      <c r="O422" s="121">
        <f t="shared" si="135"/>
        <v>0</v>
      </c>
      <c r="P422" s="121">
        <f t="shared" si="135"/>
        <v>0</v>
      </c>
      <c r="Q422" s="121">
        <f t="shared" si="135"/>
        <v>0</v>
      </c>
      <c r="R422" s="121">
        <f t="shared" si="135"/>
        <v>0</v>
      </c>
      <c r="S422" s="121">
        <f t="shared" si="135"/>
        <v>35000</v>
      </c>
      <c r="T422" s="121">
        <f t="shared" si="135"/>
        <v>0</v>
      </c>
      <c r="U422" s="121">
        <f t="shared" si="135"/>
        <v>0</v>
      </c>
      <c r="V422" s="121">
        <f t="shared" si="135"/>
        <v>35000</v>
      </c>
    </row>
    <row r="423" spans="1:22" s="21" customFormat="1" ht="18.75" x14ac:dyDescent="0.25">
      <c r="A423" s="30" t="s">
        <v>17</v>
      </c>
      <c r="B423" s="29" t="s">
        <v>32</v>
      </c>
      <c r="C423" s="19"/>
      <c r="D423" s="19"/>
      <c r="E423" s="38"/>
      <c r="F423" s="122"/>
      <c r="G423" s="121">
        <f>G424</f>
        <v>49117</v>
      </c>
      <c r="H423" s="121">
        <f t="shared" si="135"/>
        <v>0</v>
      </c>
      <c r="I423" s="121">
        <f t="shared" si="135"/>
        <v>0</v>
      </c>
      <c r="J423" s="121">
        <f t="shared" si="135"/>
        <v>49117</v>
      </c>
      <c r="K423" s="121">
        <f t="shared" si="135"/>
        <v>0</v>
      </c>
      <c r="L423" s="121">
        <f t="shared" si="135"/>
        <v>0</v>
      </c>
      <c r="M423" s="121">
        <f t="shared" si="135"/>
        <v>0</v>
      </c>
      <c r="N423" s="121">
        <f t="shared" si="135"/>
        <v>0</v>
      </c>
      <c r="O423" s="121">
        <f t="shared" si="135"/>
        <v>0</v>
      </c>
      <c r="P423" s="121">
        <f t="shared" si="135"/>
        <v>0</v>
      </c>
      <c r="Q423" s="121">
        <f t="shared" si="135"/>
        <v>0</v>
      </c>
      <c r="R423" s="121">
        <f t="shared" si="135"/>
        <v>0</v>
      </c>
      <c r="S423" s="121">
        <f t="shared" si="135"/>
        <v>35000</v>
      </c>
      <c r="T423" s="121">
        <f t="shared" si="135"/>
        <v>0</v>
      </c>
      <c r="U423" s="121">
        <f t="shared" si="135"/>
        <v>0</v>
      </c>
      <c r="V423" s="121">
        <f t="shared" si="135"/>
        <v>35000</v>
      </c>
    </row>
    <row r="424" spans="1:22" s="21" customFormat="1" ht="56.1" customHeight="1" x14ac:dyDescent="0.25">
      <c r="A424" s="17"/>
      <c r="B424" s="69" t="s">
        <v>525</v>
      </c>
      <c r="C424" s="19" t="s">
        <v>197</v>
      </c>
      <c r="D424" s="19"/>
      <c r="E424" s="51" t="s">
        <v>35</v>
      </c>
      <c r="F424" s="51"/>
      <c r="G424" s="53">
        <v>49117</v>
      </c>
      <c r="H424" s="40"/>
      <c r="I424" s="40"/>
      <c r="J424" s="53">
        <v>49117</v>
      </c>
      <c r="K424" s="53"/>
      <c r="L424" s="40"/>
      <c r="M424" s="40"/>
      <c r="N424" s="53"/>
      <c r="O424" s="53"/>
      <c r="P424" s="40"/>
      <c r="Q424" s="40"/>
      <c r="R424" s="53"/>
      <c r="S424" s="53">
        <v>35000</v>
      </c>
      <c r="T424" s="40"/>
      <c r="U424" s="40"/>
      <c r="V424" s="53">
        <v>35000</v>
      </c>
    </row>
    <row r="425" spans="1:22" s="50" customFormat="1" ht="37.5" x14ac:dyDescent="0.25">
      <c r="A425" s="17" t="s">
        <v>5</v>
      </c>
      <c r="B425" s="62" t="s">
        <v>70</v>
      </c>
      <c r="C425" s="47"/>
      <c r="D425" s="47"/>
      <c r="E425" s="126"/>
      <c r="F425" s="126"/>
      <c r="G425" s="35">
        <f>G426</f>
        <v>795896</v>
      </c>
      <c r="H425" s="35">
        <f t="shared" ref="H425:V428" si="136">H426</f>
        <v>0</v>
      </c>
      <c r="I425" s="35">
        <f t="shared" si="136"/>
        <v>600000</v>
      </c>
      <c r="J425" s="35">
        <f t="shared" si="136"/>
        <v>195896</v>
      </c>
      <c r="K425" s="35">
        <f t="shared" si="136"/>
        <v>0</v>
      </c>
      <c r="L425" s="35">
        <f t="shared" si="136"/>
        <v>0</v>
      </c>
      <c r="M425" s="35">
        <f t="shared" si="136"/>
        <v>0</v>
      </c>
      <c r="N425" s="35">
        <f t="shared" si="136"/>
        <v>0</v>
      </c>
      <c r="O425" s="35">
        <f t="shared" si="136"/>
        <v>0</v>
      </c>
      <c r="P425" s="35">
        <f t="shared" si="136"/>
        <v>0</v>
      </c>
      <c r="Q425" s="35">
        <f t="shared" si="136"/>
        <v>0</v>
      </c>
      <c r="R425" s="35">
        <f t="shared" si="136"/>
        <v>0</v>
      </c>
      <c r="S425" s="35">
        <f t="shared" si="136"/>
        <v>15000</v>
      </c>
      <c r="T425" s="35">
        <f t="shared" si="136"/>
        <v>0</v>
      </c>
      <c r="U425" s="35">
        <f t="shared" si="136"/>
        <v>0</v>
      </c>
      <c r="V425" s="35">
        <f t="shared" si="136"/>
        <v>15000</v>
      </c>
    </row>
    <row r="426" spans="1:22" s="21" customFormat="1" ht="18.75" x14ac:dyDescent="0.25">
      <c r="A426" s="45">
        <v>1</v>
      </c>
      <c r="B426" s="63" t="s">
        <v>88</v>
      </c>
      <c r="C426" s="19"/>
      <c r="D426" s="19"/>
      <c r="E426" s="51"/>
      <c r="F426" s="51"/>
      <c r="G426" s="35">
        <f>G427</f>
        <v>795896</v>
      </c>
      <c r="H426" s="35">
        <f t="shared" si="136"/>
        <v>0</v>
      </c>
      <c r="I426" s="35">
        <f t="shared" si="136"/>
        <v>600000</v>
      </c>
      <c r="J426" s="35">
        <f t="shared" si="136"/>
        <v>195896</v>
      </c>
      <c r="K426" s="35">
        <f t="shared" si="136"/>
        <v>0</v>
      </c>
      <c r="L426" s="35">
        <f t="shared" si="136"/>
        <v>0</v>
      </c>
      <c r="M426" s="35">
        <f t="shared" si="136"/>
        <v>0</v>
      </c>
      <c r="N426" s="35">
        <f t="shared" si="136"/>
        <v>0</v>
      </c>
      <c r="O426" s="35">
        <f t="shared" si="136"/>
        <v>0</v>
      </c>
      <c r="P426" s="35">
        <f t="shared" si="136"/>
        <v>0</v>
      </c>
      <c r="Q426" s="35">
        <f t="shared" si="136"/>
        <v>0</v>
      </c>
      <c r="R426" s="35">
        <f t="shared" si="136"/>
        <v>0</v>
      </c>
      <c r="S426" s="35">
        <f t="shared" si="136"/>
        <v>15000</v>
      </c>
      <c r="T426" s="35">
        <f t="shared" si="136"/>
        <v>0</v>
      </c>
      <c r="U426" s="35">
        <f t="shared" si="136"/>
        <v>0</v>
      </c>
      <c r="V426" s="35">
        <f t="shared" si="136"/>
        <v>15000</v>
      </c>
    </row>
    <row r="427" spans="1:22" s="21" customFormat="1" ht="37.5" x14ac:dyDescent="0.25">
      <c r="A427" s="30" t="s">
        <v>30</v>
      </c>
      <c r="B427" s="29" t="s">
        <v>112</v>
      </c>
      <c r="C427" s="19"/>
      <c r="D427" s="19"/>
      <c r="E427" s="51"/>
      <c r="F427" s="51"/>
      <c r="G427" s="35">
        <f>G428</f>
        <v>795896</v>
      </c>
      <c r="H427" s="35">
        <f t="shared" si="136"/>
        <v>0</v>
      </c>
      <c r="I427" s="35">
        <f t="shared" si="136"/>
        <v>600000</v>
      </c>
      <c r="J427" s="35">
        <f t="shared" si="136"/>
        <v>195896</v>
      </c>
      <c r="K427" s="35">
        <f t="shared" si="136"/>
        <v>0</v>
      </c>
      <c r="L427" s="35">
        <f t="shared" si="136"/>
        <v>0</v>
      </c>
      <c r="M427" s="35">
        <f t="shared" si="136"/>
        <v>0</v>
      </c>
      <c r="N427" s="35">
        <f t="shared" si="136"/>
        <v>0</v>
      </c>
      <c r="O427" s="35">
        <f t="shared" si="136"/>
        <v>0</v>
      </c>
      <c r="P427" s="35">
        <f t="shared" si="136"/>
        <v>0</v>
      </c>
      <c r="Q427" s="35">
        <f t="shared" si="136"/>
        <v>0</v>
      </c>
      <c r="R427" s="35">
        <f t="shared" si="136"/>
        <v>0</v>
      </c>
      <c r="S427" s="35">
        <f t="shared" si="136"/>
        <v>15000</v>
      </c>
      <c r="T427" s="35">
        <f t="shared" si="136"/>
        <v>0</v>
      </c>
      <c r="U427" s="35">
        <f t="shared" si="136"/>
        <v>0</v>
      </c>
      <c r="V427" s="35">
        <f t="shared" si="136"/>
        <v>15000</v>
      </c>
    </row>
    <row r="428" spans="1:22" s="21" customFormat="1" ht="18.75" x14ac:dyDescent="0.25">
      <c r="A428" s="30" t="s">
        <v>17</v>
      </c>
      <c r="B428" s="29" t="s">
        <v>32</v>
      </c>
      <c r="C428" s="19"/>
      <c r="D428" s="19"/>
      <c r="E428" s="51"/>
      <c r="F428" s="51"/>
      <c r="G428" s="35">
        <f>G429</f>
        <v>795896</v>
      </c>
      <c r="H428" s="35">
        <f t="shared" si="136"/>
        <v>0</v>
      </c>
      <c r="I428" s="35">
        <f t="shared" si="136"/>
        <v>600000</v>
      </c>
      <c r="J428" s="35">
        <f t="shared" si="136"/>
        <v>195896</v>
      </c>
      <c r="K428" s="35">
        <f t="shared" si="136"/>
        <v>0</v>
      </c>
      <c r="L428" s="35">
        <f t="shared" si="136"/>
        <v>0</v>
      </c>
      <c r="M428" s="35">
        <f t="shared" si="136"/>
        <v>0</v>
      </c>
      <c r="N428" s="35">
        <f t="shared" si="136"/>
        <v>0</v>
      </c>
      <c r="O428" s="35">
        <f t="shared" si="136"/>
        <v>0</v>
      </c>
      <c r="P428" s="35">
        <f t="shared" si="136"/>
        <v>0</v>
      </c>
      <c r="Q428" s="35">
        <f t="shared" si="136"/>
        <v>0</v>
      </c>
      <c r="R428" s="35">
        <f t="shared" si="136"/>
        <v>0</v>
      </c>
      <c r="S428" s="35">
        <f t="shared" si="136"/>
        <v>15000</v>
      </c>
      <c r="T428" s="35">
        <f t="shared" si="136"/>
        <v>0</v>
      </c>
      <c r="U428" s="35">
        <f t="shared" si="136"/>
        <v>0</v>
      </c>
      <c r="V428" s="35">
        <f t="shared" si="136"/>
        <v>15000</v>
      </c>
    </row>
    <row r="429" spans="1:22" s="21" customFormat="1" ht="93.75" x14ac:dyDescent="0.25">
      <c r="A429" s="17"/>
      <c r="B429" s="54" t="s">
        <v>526</v>
      </c>
      <c r="C429" s="19" t="s">
        <v>527</v>
      </c>
      <c r="D429" s="43" t="s">
        <v>528</v>
      </c>
      <c r="E429" s="38" t="s">
        <v>475</v>
      </c>
      <c r="F429" s="38" t="s">
        <v>529</v>
      </c>
      <c r="G429" s="40">
        <v>795896</v>
      </c>
      <c r="H429" s="40"/>
      <c r="I429" s="40">
        <v>600000</v>
      </c>
      <c r="J429" s="53">
        <v>195896</v>
      </c>
      <c r="K429" s="53"/>
      <c r="L429" s="40"/>
      <c r="M429" s="40"/>
      <c r="N429" s="53"/>
      <c r="O429" s="53"/>
      <c r="P429" s="40"/>
      <c r="Q429" s="40"/>
      <c r="R429" s="53"/>
      <c r="S429" s="52">
        <v>15000</v>
      </c>
      <c r="T429" s="40"/>
      <c r="U429" s="40"/>
      <c r="V429" s="52">
        <v>15000</v>
      </c>
    </row>
    <row r="430" spans="1:22" s="21" customFormat="1" ht="37.5" x14ac:dyDescent="0.25">
      <c r="A430" s="17" t="s">
        <v>62</v>
      </c>
      <c r="B430" s="62" t="s">
        <v>530</v>
      </c>
      <c r="C430" s="19"/>
      <c r="D430" s="43"/>
      <c r="E430" s="38"/>
      <c r="F430" s="38"/>
      <c r="G430" s="20">
        <f>G431</f>
        <v>664300</v>
      </c>
      <c r="H430" s="20">
        <f t="shared" ref="H430:V433" si="137">H431</f>
        <v>570302</v>
      </c>
      <c r="I430" s="20">
        <f t="shared" si="137"/>
        <v>0</v>
      </c>
      <c r="J430" s="20">
        <f t="shared" si="137"/>
        <v>93998</v>
      </c>
      <c r="K430" s="20">
        <f t="shared" si="137"/>
        <v>265400</v>
      </c>
      <c r="L430" s="20">
        <f t="shared" si="137"/>
        <v>178400</v>
      </c>
      <c r="M430" s="20">
        <f t="shared" si="137"/>
        <v>0</v>
      </c>
      <c r="N430" s="20">
        <f t="shared" si="137"/>
        <v>87000</v>
      </c>
      <c r="O430" s="20">
        <f t="shared" si="137"/>
        <v>265400</v>
      </c>
      <c r="P430" s="20">
        <f t="shared" si="137"/>
        <v>178400</v>
      </c>
      <c r="Q430" s="20">
        <f t="shared" si="137"/>
        <v>0</v>
      </c>
      <c r="R430" s="20">
        <f t="shared" si="137"/>
        <v>87000</v>
      </c>
      <c r="S430" s="20">
        <f t="shared" si="137"/>
        <v>220000</v>
      </c>
      <c r="T430" s="20">
        <f t="shared" si="137"/>
        <v>220000</v>
      </c>
      <c r="U430" s="20">
        <f t="shared" si="137"/>
        <v>0</v>
      </c>
      <c r="V430" s="20">
        <f t="shared" si="137"/>
        <v>0</v>
      </c>
    </row>
    <row r="431" spans="1:22" s="21" customFormat="1" ht="18.75" x14ac:dyDescent="0.25">
      <c r="A431" s="45">
        <v>1</v>
      </c>
      <c r="B431" s="63" t="s">
        <v>88</v>
      </c>
      <c r="C431" s="19"/>
      <c r="D431" s="43"/>
      <c r="E431" s="38"/>
      <c r="F431" s="38"/>
      <c r="G431" s="20">
        <f>G432</f>
        <v>664300</v>
      </c>
      <c r="H431" s="20">
        <f t="shared" si="137"/>
        <v>570302</v>
      </c>
      <c r="I431" s="20">
        <f t="shared" si="137"/>
        <v>0</v>
      </c>
      <c r="J431" s="20">
        <f t="shared" si="137"/>
        <v>93998</v>
      </c>
      <c r="K431" s="20">
        <f t="shared" si="137"/>
        <v>265400</v>
      </c>
      <c r="L431" s="20">
        <f t="shared" si="137"/>
        <v>178400</v>
      </c>
      <c r="M431" s="20">
        <f t="shared" si="137"/>
        <v>0</v>
      </c>
      <c r="N431" s="20">
        <f t="shared" si="137"/>
        <v>87000</v>
      </c>
      <c r="O431" s="20">
        <f t="shared" si="137"/>
        <v>265400</v>
      </c>
      <c r="P431" s="20">
        <f t="shared" si="137"/>
        <v>178400</v>
      </c>
      <c r="Q431" s="20">
        <f t="shared" si="137"/>
        <v>0</v>
      </c>
      <c r="R431" s="20">
        <f t="shared" si="137"/>
        <v>87000</v>
      </c>
      <c r="S431" s="20">
        <f t="shared" si="137"/>
        <v>220000</v>
      </c>
      <c r="T431" s="20">
        <f t="shared" si="137"/>
        <v>220000</v>
      </c>
      <c r="U431" s="20">
        <f t="shared" si="137"/>
        <v>0</v>
      </c>
      <c r="V431" s="20">
        <f t="shared" si="137"/>
        <v>0</v>
      </c>
    </row>
    <row r="432" spans="1:22" s="21" customFormat="1" ht="37.5" x14ac:dyDescent="0.25">
      <c r="A432" s="30" t="s">
        <v>30</v>
      </c>
      <c r="B432" s="29" t="s">
        <v>31</v>
      </c>
      <c r="C432" s="19"/>
      <c r="D432" s="43"/>
      <c r="E432" s="38"/>
      <c r="F432" s="38"/>
      <c r="G432" s="20">
        <f>G433</f>
        <v>664300</v>
      </c>
      <c r="H432" s="20">
        <f t="shared" si="137"/>
        <v>570302</v>
      </c>
      <c r="I432" s="20">
        <f t="shared" si="137"/>
        <v>0</v>
      </c>
      <c r="J432" s="20">
        <f t="shared" si="137"/>
        <v>93998</v>
      </c>
      <c r="K432" s="20">
        <f t="shared" si="137"/>
        <v>265400</v>
      </c>
      <c r="L432" s="20">
        <f t="shared" si="137"/>
        <v>178400</v>
      </c>
      <c r="M432" s="20">
        <f t="shared" si="137"/>
        <v>0</v>
      </c>
      <c r="N432" s="20">
        <f t="shared" si="137"/>
        <v>87000</v>
      </c>
      <c r="O432" s="20">
        <f t="shared" si="137"/>
        <v>265400</v>
      </c>
      <c r="P432" s="20">
        <f t="shared" si="137"/>
        <v>178400</v>
      </c>
      <c r="Q432" s="20">
        <f t="shared" si="137"/>
        <v>0</v>
      </c>
      <c r="R432" s="20">
        <f t="shared" si="137"/>
        <v>87000</v>
      </c>
      <c r="S432" s="20">
        <f t="shared" si="137"/>
        <v>220000</v>
      </c>
      <c r="T432" s="20">
        <f t="shared" si="137"/>
        <v>220000</v>
      </c>
      <c r="U432" s="20">
        <f t="shared" si="137"/>
        <v>0</v>
      </c>
      <c r="V432" s="20">
        <f t="shared" si="137"/>
        <v>0</v>
      </c>
    </row>
    <row r="433" spans="1:22" s="21" customFormat="1" ht="18.75" x14ac:dyDescent="0.25">
      <c r="A433" s="30" t="s">
        <v>17</v>
      </c>
      <c r="B433" s="29" t="s">
        <v>64</v>
      </c>
      <c r="C433" s="19"/>
      <c r="D433" s="43"/>
      <c r="E433" s="38"/>
      <c r="F433" s="38"/>
      <c r="G433" s="20">
        <f>G434</f>
        <v>664300</v>
      </c>
      <c r="H433" s="20">
        <f t="shared" si="137"/>
        <v>570302</v>
      </c>
      <c r="I433" s="20">
        <f t="shared" si="137"/>
        <v>0</v>
      </c>
      <c r="J433" s="20">
        <f t="shared" si="137"/>
        <v>93998</v>
      </c>
      <c r="K433" s="20">
        <f t="shared" si="137"/>
        <v>265400</v>
      </c>
      <c r="L433" s="20">
        <f t="shared" si="137"/>
        <v>178400</v>
      </c>
      <c r="M433" s="20">
        <f t="shared" si="137"/>
        <v>0</v>
      </c>
      <c r="N433" s="20">
        <f t="shared" si="137"/>
        <v>87000</v>
      </c>
      <c r="O433" s="20">
        <f t="shared" si="137"/>
        <v>265400</v>
      </c>
      <c r="P433" s="20">
        <f t="shared" si="137"/>
        <v>178400</v>
      </c>
      <c r="Q433" s="20">
        <f t="shared" si="137"/>
        <v>0</v>
      </c>
      <c r="R433" s="20">
        <f t="shared" si="137"/>
        <v>87000</v>
      </c>
      <c r="S433" s="20">
        <f t="shared" si="137"/>
        <v>220000</v>
      </c>
      <c r="T433" s="20">
        <f t="shared" si="137"/>
        <v>220000</v>
      </c>
      <c r="U433" s="20">
        <f t="shared" si="137"/>
        <v>0</v>
      </c>
      <c r="V433" s="20">
        <f t="shared" si="137"/>
        <v>0</v>
      </c>
    </row>
    <row r="434" spans="1:22" s="21" customFormat="1" ht="187.5" x14ac:dyDescent="0.25">
      <c r="A434" s="17"/>
      <c r="B434" s="127" t="s">
        <v>531</v>
      </c>
      <c r="C434" s="102" t="s">
        <v>532</v>
      </c>
      <c r="D434" s="43"/>
      <c r="E434" s="102" t="s">
        <v>533</v>
      </c>
      <c r="F434" s="38" t="s">
        <v>534</v>
      </c>
      <c r="G434" s="40">
        <v>664300</v>
      </c>
      <c r="H434" s="40">
        <v>570302</v>
      </c>
      <c r="I434" s="40"/>
      <c r="J434" s="128">
        <v>93998</v>
      </c>
      <c r="K434" s="53">
        <f>L434+M434+N434</f>
        <v>265400</v>
      </c>
      <c r="L434" s="128">
        <f>63400+115000</f>
        <v>178400</v>
      </c>
      <c r="M434" s="40"/>
      <c r="N434" s="52">
        <f>64500+22500</f>
        <v>87000</v>
      </c>
      <c r="O434" s="53">
        <f>P434+Q434+R434</f>
        <v>265400</v>
      </c>
      <c r="P434" s="128">
        <f>63400+115000</f>
        <v>178400</v>
      </c>
      <c r="Q434" s="40"/>
      <c r="R434" s="52">
        <f>64500+22500</f>
        <v>87000</v>
      </c>
      <c r="S434" s="52">
        <v>220000</v>
      </c>
      <c r="T434" s="52">
        <v>220000</v>
      </c>
      <c r="U434" s="40"/>
      <c r="V434" s="52"/>
    </row>
    <row r="435" spans="1:22" s="21" customFormat="1" ht="18.75" x14ac:dyDescent="0.25">
      <c r="A435" s="17"/>
      <c r="B435" s="42"/>
      <c r="C435" s="19"/>
      <c r="D435" s="43"/>
      <c r="E435" s="43"/>
      <c r="F435" s="43"/>
      <c r="G435" s="41"/>
      <c r="H435" s="40"/>
      <c r="I435" s="40"/>
      <c r="J435" s="41"/>
      <c r="K435" s="53"/>
      <c r="L435" s="40"/>
      <c r="M435" s="40"/>
      <c r="N435" s="53"/>
      <c r="O435" s="53"/>
      <c r="P435" s="40"/>
      <c r="Q435" s="40"/>
      <c r="R435" s="53"/>
      <c r="S435" s="52"/>
      <c r="T435" s="40"/>
      <c r="U435" s="40"/>
      <c r="V435" s="52"/>
    </row>
    <row r="436" spans="1:22" s="26" customFormat="1" ht="18.75" x14ac:dyDescent="0.25">
      <c r="A436" s="22" t="s">
        <v>535</v>
      </c>
      <c r="B436" s="23" t="s">
        <v>536</v>
      </c>
      <c r="C436" s="24"/>
      <c r="D436" s="24"/>
      <c r="E436" s="24"/>
      <c r="F436" s="24"/>
      <c r="G436" s="25">
        <f>G437+G493+G599+G605+G675+G680</f>
        <v>15078191.861</v>
      </c>
      <c r="H436" s="25">
        <f t="shared" ref="H436:V436" si="138">H437+H493+H599+H605+H675+H680</f>
        <v>545954</v>
      </c>
      <c r="I436" s="25">
        <f t="shared" si="138"/>
        <v>6332762</v>
      </c>
      <c r="J436" s="25">
        <f t="shared" si="138"/>
        <v>6578868.1459999997</v>
      </c>
      <c r="K436" s="25">
        <f t="shared" si="138"/>
        <v>1695172</v>
      </c>
      <c r="L436" s="25">
        <f t="shared" si="138"/>
        <v>243717</v>
      </c>
      <c r="M436" s="25">
        <f t="shared" si="138"/>
        <v>464069</v>
      </c>
      <c r="N436" s="25">
        <f t="shared" si="138"/>
        <v>987386</v>
      </c>
      <c r="O436" s="25">
        <f t="shared" si="138"/>
        <v>1709921</v>
      </c>
      <c r="P436" s="25">
        <f t="shared" si="138"/>
        <v>243717</v>
      </c>
      <c r="Q436" s="25">
        <f t="shared" si="138"/>
        <v>464069</v>
      </c>
      <c r="R436" s="25">
        <f t="shared" si="138"/>
        <v>1002135</v>
      </c>
      <c r="S436" s="25">
        <f t="shared" si="138"/>
        <v>1947248</v>
      </c>
      <c r="T436" s="25">
        <f t="shared" si="138"/>
        <v>277000</v>
      </c>
      <c r="U436" s="25">
        <f t="shared" si="138"/>
        <v>620000</v>
      </c>
      <c r="V436" s="25">
        <f t="shared" si="138"/>
        <v>1050248</v>
      </c>
    </row>
    <row r="437" spans="1:22" s="26" customFormat="1" ht="37.5" x14ac:dyDescent="0.25">
      <c r="A437" s="22" t="s">
        <v>537</v>
      </c>
      <c r="B437" s="57" t="s">
        <v>538</v>
      </c>
      <c r="C437" s="24"/>
      <c r="D437" s="24"/>
      <c r="E437" s="24"/>
      <c r="F437" s="24"/>
      <c r="G437" s="25">
        <f>G438+G445+G452+G457+G462+G472+G477+G482+G488</f>
        <v>1768918</v>
      </c>
      <c r="H437" s="25">
        <f t="shared" ref="H437:V437" si="139">H438+H445+H452+H457+H462+H472+H477+H482+H488</f>
        <v>545954</v>
      </c>
      <c r="I437" s="25">
        <f t="shared" si="139"/>
        <v>654562</v>
      </c>
      <c r="J437" s="25">
        <f t="shared" si="139"/>
        <v>708779</v>
      </c>
      <c r="K437" s="25">
        <f t="shared" si="139"/>
        <v>520476</v>
      </c>
      <c r="L437" s="25">
        <f t="shared" si="139"/>
        <v>243717</v>
      </c>
      <c r="M437" s="25">
        <f t="shared" si="139"/>
        <v>105000</v>
      </c>
      <c r="N437" s="25">
        <f t="shared" si="139"/>
        <v>171759</v>
      </c>
      <c r="O437" s="25">
        <f t="shared" si="139"/>
        <v>520476</v>
      </c>
      <c r="P437" s="25">
        <f t="shared" si="139"/>
        <v>243717</v>
      </c>
      <c r="Q437" s="25">
        <f t="shared" si="139"/>
        <v>105000</v>
      </c>
      <c r="R437" s="25">
        <f t="shared" si="139"/>
        <v>171759</v>
      </c>
      <c r="S437" s="25">
        <f t="shared" si="139"/>
        <v>541678</v>
      </c>
      <c r="T437" s="25">
        <f t="shared" si="139"/>
        <v>277000</v>
      </c>
      <c r="U437" s="25">
        <f t="shared" si="139"/>
        <v>172000</v>
      </c>
      <c r="V437" s="25">
        <f t="shared" si="139"/>
        <v>92678</v>
      </c>
    </row>
    <row r="438" spans="1:22" s="21" customFormat="1" ht="18.75" x14ac:dyDescent="0.25">
      <c r="A438" s="17" t="s">
        <v>4</v>
      </c>
      <c r="B438" s="27" t="s">
        <v>539</v>
      </c>
      <c r="C438" s="19"/>
      <c r="D438" s="19"/>
      <c r="E438" s="19"/>
      <c r="F438" s="19"/>
      <c r="G438" s="66">
        <f>G439</f>
        <v>19387</v>
      </c>
      <c r="H438" s="66">
        <f t="shared" ref="H438:V440" si="140">H439</f>
        <v>0</v>
      </c>
      <c r="I438" s="66">
        <f t="shared" si="140"/>
        <v>0</v>
      </c>
      <c r="J438" s="66">
        <f t="shared" si="140"/>
        <v>11600</v>
      </c>
      <c r="K438" s="66">
        <f t="shared" si="140"/>
        <v>0</v>
      </c>
      <c r="L438" s="66">
        <f t="shared" si="140"/>
        <v>0</v>
      </c>
      <c r="M438" s="66">
        <f t="shared" si="140"/>
        <v>0</v>
      </c>
      <c r="N438" s="66">
        <f t="shared" si="140"/>
        <v>0</v>
      </c>
      <c r="O438" s="66">
        <f t="shared" si="140"/>
        <v>0</v>
      </c>
      <c r="P438" s="66">
        <f t="shared" si="140"/>
        <v>0</v>
      </c>
      <c r="Q438" s="66">
        <f t="shared" si="140"/>
        <v>0</v>
      </c>
      <c r="R438" s="66">
        <f t="shared" si="140"/>
        <v>0</v>
      </c>
      <c r="S438" s="66">
        <f t="shared" si="140"/>
        <v>11600</v>
      </c>
      <c r="T438" s="66">
        <f t="shared" si="140"/>
        <v>0</v>
      </c>
      <c r="U438" s="66">
        <f t="shared" si="140"/>
        <v>0</v>
      </c>
      <c r="V438" s="66">
        <f t="shared" si="140"/>
        <v>11600</v>
      </c>
    </row>
    <row r="439" spans="1:22" s="21" customFormat="1" ht="18.75" x14ac:dyDescent="0.25">
      <c r="A439" s="30" t="s">
        <v>540</v>
      </c>
      <c r="B439" s="129" t="s">
        <v>88</v>
      </c>
      <c r="C439" s="49"/>
      <c r="D439" s="19"/>
      <c r="E439" s="48"/>
      <c r="F439" s="48"/>
      <c r="G439" s="66">
        <f>G440</f>
        <v>19387</v>
      </c>
      <c r="H439" s="66">
        <f t="shared" si="140"/>
        <v>0</v>
      </c>
      <c r="I439" s="66">
        <f t="shared" si="140"/>
        <v>0</v>
      </c>
      <c r="J439" s="66">
        <f t="shared" si="140"/>
        <v>11600</v>
      </c>
      <c r="K439" s="66">
        <f t="shared" si="140"/>
        <v>0</v>
      </c>
      <c r="L439" s="66">
        <f t="shared" si="140"/>
        <v>0</v>
      </c>
      <c r="M439" s="66">
        <f t="shared" si="140"/>
        <v>0</v>
      </c>
      <c r="N439" s="66">
        <f t="shared" si="140"/>
        <v>0</v>
      </c>
      <c r="O439" s="66">
        <f t="shared" si="140"/>
        <v>0</v>
      </c>
      <c r="P439" s="66">
        <f t="shared" si="140"/>
        <v>0</v>
      </c>
      <c r="Q439" s="66">
        <f t="shared" si="140"/>
        <v>0</v>
      </c>
      <c r="R439" s="66">
        <f t="shared" si="140"/>
        <v>0</v>
      </c>
      <c r="S439" s="66">
        <f t="shared" si="140"/>
        <v>11600</v>
      </c>
      <c r="T439" s="66">
        <f t="shared" si="140"/>
        <v>0</v>
      </c>
      <c r="U439" s="66">
        <f t="shared" si="140"/>
        <v>0</v>
      </c>
      <c r="V439" s="66">
        <f t="shared" si="140"/>
        <v>11600</v>
      </c>
    </row>
    <row r="440" spans="1:22" s="21" customFormat="1" ht="37.5" x14ac:dyDescent="0.25">
      <c r="A440" s="113" t="s">
        <v>30</v>
      </c>
      <c r="B440" s="29" t="s">
        <v>541</v>
      </c>
      <c r="C440" s="49"/>
      <c r="D440" s="19"/>
      <c r="E440" s="48"/>
      <c r="F440" s="48"/>
      <c r="G440" s="66">
        <f>G441</f>
        <v>19387</v>
      </c>
      <c r="H440" s="66">
        <f t="shared" si="140"/>
        <v>0</v>
      </c>
      <c r="I440" s="66">
        <f t="shared" si="140"/>
        <v>0</v>
      </c>
      <c r="J440" s="66">
        <f t="shared" si="140"/>
        <v>11600</v>
      </c>
      <c r="K440" s="66">
        <f t="shared" si="140"/>
        <v>0</v>
      </c>
      <c r="L440" s="66">
        <f t="shared" si="140"/>
        <v>0</v>
      </c>
      <c r="M440" s="66">
        <f t="shared" si="140"/>
        <v>0</v>
      </c>
      <c r="N440" s="66">
        <f t="shared" si="140"/>
        <v>0</v>
      </c>
      <c r="O440" s="66">
        <f t="shared" si="140"/>
        <v>0</v>
      </c>
      <c r="P440" s="66">
        <f t="shared" si="140"/>
        <v>0</v>
      </c>
      <c r="Q440" s="66">
        <f t="shared" si="140"/>
        <v>0</v>
      </c>
      <c r="R440" s="66">
        <f t="shared" si="140"/>
        <v>0</v>
      </c>
      <c r="S440" s="66">
        <f t="shared" si="140"/>
        <v>11600</v>
      </c>
      <c r="T440" s="66">
        <f t="shared" si="140"/>
        <v>0</v>
      </c>
      <c r="U440" s="66">
        <f t="shared" si="140"/>
        <v>0</v>
      </c>
      <c r="V440" s="66">
        <f t="shared" si="140"/>
        <v>11600</v>
      </c>
    </row>
    <row r="441" spans="1:22" s="21" customFormat="1" ht="18.75" x14ac:dyDescent="0.25">
      <c r="A441" s="113" t="s">
        <v>17</v>
      </c>
      <c r="B441" s="29" t="s">
        <v>32</v>
      </c>
      <c r="C441" s="49"/>
      <c r="D441" s="19"/>
      <c r="E441" s="48"/>
      <c r="F441" s="48"/>
      <c r="G441" s="66">
        <f>G442+G443+G444</f>
        <v>19387</v>
      </c>
      <c r="H441" s="66">
        <f t="shared" ref="H441:V441" si="141">H442+H443+H444</f>
        <v>0</v>
      </c>
      <c r="I441" s="66">
        <f t="shared" si="141"/>
        <v>0</v>
      </c>
      <c r="J441" s="66">
        <f t="shared" si="141"/>
        <v>11600</v>
      </c>
      <c r="K441" s="66">
        <f t="shared" si="141"/>
        <v>0</v>
      </c>
      <c r="L441" s="66">
        <f t="shared" si="141"/>
        <v>0</v>
      </c>
      <c r="M441" s="66">
        <f t="shared" si="141"/>
        <v>0</v>
      </c>
      <c r="N441" s="66">
        <f t="shared" si="141"/>
        <v>0</v>
      </c>
      <c r="O441" s="66">
        <f t="shared" si="141"/>
        <v>0</v>
      </c>
      <c r="P441" s="66">
        <f t="shared" si="141"/>
        <v>0</v>
      </c>
      <c r="Q441" s="66">
        <f t="shared" si="141"/>
        <v>0</v>
      </c>
      <c r="R441" s="66">
        <f t="shared" si="141"/>
        <v>0</v>
      </c>
      <c r="S441" s="66">
        <f t="shared" si="141"/>
        <v>11600</v>
      </c>
      <c r="T441" s="66">
        <f t="shared" si="141"/>
        <v>0</v>
      </c>
      <c r="U441" s="66">
        <f t="shared" si="141"/>
        <v>0</v>
      </c>
      <c r="V441" s="66">
        <f t="shared" si="141"/>
        <v>11600</v>
      </c>
    </row>
    <row r="442" spans="1:22" s="21" customFormat="1" ht="75" x14ac:dyDescent="0.25">
      <c r="A442" s="30"/>
      <c r="B442" s="54" t="s">
        <v>542</v>
      </c>
      <c r="C442" s="43" t="s">
        <v>326</v>
      </c>
      <c r="D442" s="19"/>
      <c r="E442" s="38" t="s">
        <v>35</v>
      </c>
      <c r="F442" s="38" t="s">
        <v>543</v>
      </c>
      <c r="G442" s="52">
        <v>5566</v>
      </c>
      <c r="H442" s="40"/>
      <c r="I442" s="40"/>
      <c r="J442" s="52">
        <v>4000</v>
      </c>
      <c r="K442" s="66"/>
      <c r="L442" s="40"/>
      <c r="M442" s="40"/>
      <c r="N442" s="66"/>
      <c r="O442" s="66"/>
      <c r="P442" s="40"/>
      <c r="Q442" s="40"/>
      <c r="R442" s="66"/>
      <c r="S442" s="52">
        <v>4000</v>
      </c>
      <c r="T442" s="40"/>
      <c r="U442" s="40"/>
      <c r="V442" s="52">
        <v>4000</v>
      </c>
    </row>
    <row r="443" spans="1:22" s="21" customFormat="1" ht="75" x14ac:dyDescent="0.25">
      <c r="A443" s="30"/>
      <c r="B443" s="54" t="s">
        <v>544</v>
      </c>
      <c r="C443" s="43" t="s">
        <v>326</v>
      </c>
      <c r="D443" s="19"/>
      <c r="E443" s="38" t="s">
        <v>35</v>
      </c>
      <c r="F443" s="38" t="s">
        <v>545</v>
      </c>
      <c r="G443" s="52">
        <v>8161</v>
      </c>
      <c r="H443" s="40"/>
      <c r="I443" s="40"/>
      <c r="J443" s="52">
        <v>4000</v>
      </c>
      <c r="K443" s="66"/>
      <c r="L443" s="40"/>
      <c r="M443" s="40"/>
      <c r="N443" s="66"/>
      <c r="O443" s="66"/>
      <c r="P443" s="40"/>
      <c r="Q443" s="40"/>
      <c r="R443" s="66"/>
      <c r="S443" s="52">
        <v>4000</v>
      </c>
      <c r="T443" s="40"/>
      <c r="U443" s="40"/>
      <c r="V443" s="52">
        <v>4000</v>
      </c>
    </row>
    <row r="444" spans="1:22" s="21" customFormat="1" ht="75" x14ac:dyDescent="0.25">
      <c r="A444" s="30"/>
      <c r="B444" s="54" t="s">
        <v>546</v>
      </c>
      <c r="C444" s="43" t="s">
        <v>326</v>
      </c>
      <c r="D444" s="19"/>
      <c r="E444" s="38" t="s">
        <v>41</v>
      </c>
      <c r="F444" s="38" t="s">
        <v>547</v>
      </c>
      <c r="G444" s="52">
        <v>5660</v>
      </c>
      <c r="H444" s="40"/>
      <c r="I444" s="40"/>
      <c r="J444" s="52">
        <v>3600</v>
      </c>
      <c r="K444" s="66"/>
      <c r="L444" s="40"/>
      <c r="M444" s="40"/>
      <c r="N444" s="66"/>
      <c r="O444" s="66"/>
      <c r="P444" s="40"/>
      <c r="Q444" s="40"/>
      <c r="R444" s="66"/>
      <c r="S444" s="52">
        <v>3600</v>
      </c>
      <c r="T444" s="40"/>
      <c r="U444" s="40"/>
      <c r="V444" s="52">
        <v>3600</v>
      </c>
    </row>
    <row r="445" spans="1:22" s="21" customFormat="1" ht="18.75" x14ac:dyDescent="0.25">
      <c r="A445" s="30" t="s">
        <v>5</v>
      </c>
      <c r="B445" s="129" t="s">
        <v>548</v>
      </c>
      <c r="C445" s="49"/>
      <c r="D445" s="19"/>
      <c r="E445" s="48"/>
      <c r="F445" s="48"/>
      <c r="G445" s="66">
        <f>G446</f>
        <v>12581</v>
      </c>
      <c r="H445" s="66">
        <f t="shared" ref="H445:V447" si="142">H446</f>
        <v>0</v>
      </c>
      <c r="I445" s="66">
        <f t="shared" si="142"/>
        <v>0</v>
      </c>
      <c r="J445" s="66">
        <f t="shared" si="142"/>
        <v>3700</v>
      </c>
      <c r="K445" s="66">
        <f t="shared" si="142"/>
        <v>0</v>
      </c>
      <c r="L445" s="66">
        <f t="shared" si="142"/>
        <v>0</v>
      </c>
      <c r="M445" s="66">
        <f t="shared" si="142"/>
        <v>0</v>
      </c>
      <c r="N445" s="66">
        <f t="shared" si="142"/>
        <v>0</v>
      </c>
      <c r="O445" s="66">
        <f t="shared" si="142"/>
        <v>0</v>
      </c>
      <c r="P445" s="66">
        <f t="shared" si="142"/>
        <v>0</v>
      </c>
      <c r="Q445" s="66">
        <f t="shared" si="142"/>
        <v>0</v>
      </c>
      <c r="R445" s="66">
        <f t="shared" si="142"/>
        <v>0</v>
      </c>
      <c r="S445" s="66">
        <f t="shared" si="142"/>
        <v>3700</v>
      </c>
      <c r="T445" s="66">
        <f t="shared" si="142"/>
        <v>0</v>
      </c>
      <c r="U445" s="66">
        <f t="shared" si="142"/>
        <v>0</v>
      </c>
      <c r="V445" s="66">
        <f t="shared" si="142"/>
        <v>3700</v>
      </c>
    </row>
    <row r="446" spans="1:22" s="21" customFormat="1" ht="18.75" x14ac:dyDescent="0.25">
      <c r="A446" s="30" t="s">
        <v>540</v>
      </c>
      <c r="B446" s="129" t="s">
        <v>88</v>
      </c>
      <c r="C446" s="49"/>
      <c r="D446" s="19"/>
      <c r="E446" s="48"/>
      <c r="F446" s="48"/>
      <c r="G446" s="66">
        <f>G447</f>
        <v>12581</v>
      </c>
      <c r="H446" s="66">
        <f t="shared" si="142"/>
        <v>0</v>
      </c>
      <c r="I446" s="66">
        <f t="shared" si="142"/>
        <v>0</v>
      </c>
      <c r="J446" s="66">
        <f t="shared" si="142"/>
        <v>3700</v>
      </c>
      <c r="K446" s="66">
        <f t="shared" si="142"/>
        <v>0</v>
      </c>
      <c r="L446" s="66">
        <f t="shared" si="142"/>
        <v>0</v>
      </c>
      <c r="M446" s="66">
        <f t="shared" si="142"/>
        <v>0</v>
      </c>
      <c r="N446" s="66">
        <f t="shared" si="142"/>
        <v>0</v>
      </c>
      <c r="O446" s="66">
        <f t="shared" si="142"/>
        <v>0</v>
      </c>
      <c r="P446" s="66">
        <f t="shared" si="142"/>
        <v>0</v>
      </c>
      <c r="Q446" s="66">
        <f t="shared" si="142"/>
        <v>0</v>
      </c>
      <c r="R446" s="66">
        <f t="shared" si="142"/>
        <v>0</v>
      </c>
      <c r="S446" s="66">
        <f t="shared" si="142"/>
        <v>3700</v>
      </c>
      <c r="T446" s="66">
        <f t="shared" si="142"/>
        <v>0</v>
      </c>
      <c r="U446" s="66">
        <f t="shared" si="142"/>
        <v>0</v>
      </c>
      <c r="V446" s="66">
        <f t="shared" si="142"/>
        <v>3700</v>
      </c>
    </row>
    <row r="447" spans="1:22" s="21" customFormat="1" ht="37.5" x14ac:dyDescent="0.25">
      <c r="A447" s="113" t="s">
        <v>30</v>
      </c>
      <c r="B447" s="29" t="s">
        <v>541</v>
      </c>
      <c r="C447" s="49"/>
      <c r="D447" s="19"/>
      <c r="E447" s="48"/>
      <c r="F447" s="48"/>
      <c r="G447" s="66">
        <f>G448</f>
        <v>12581</v>
      </c>
      <c r="H447" s="66">
        <f t="shared" si="142"/>
        <v>0</v>
      </c>
      <c r="I447" s="66">
        <f t="shared" si="142"/>
        <v>0</v>
      </c>
      <c r="J447" s="66">
        <f t="shared" si="142"/>
        <v>3700</v>
      </c>
      <c r="K447" s="66">
        <f t="shared" si="142"/>
        <v>0</v>
      </c>
      <c r="L447" s="66">
        <f t="shared" si="142"/>
        <v>0</v>
      </c>
      <c r="M447" s="66">
        <f t="shared" si="142"/>
        <v>0</v>
      </c>
      <c r="N447" s="66">
        <f t="shared" si="142"/>
        <v>0</v>
      </c>
      <c r="O447" s="66">
        <f t="shared" si="142"/>
        <v>0</v>
      </c>
      <c r="P447" s="66">
        <f t="shared" si="142"/>
        <v>0</v>
      </c>
      <c r="Q447" s="66">
        <f t="shared" si="142"/>
        <v>0</v>
      </c>
      <c r="R447" s="66">
        <f t="shared" si="142"/>
        <v>0</v>
      </c>
      <c r="S447" s="66">
        <f t="shared" si="142"/>
        <v>3700</v>
      </c>
      <c r="T447" s="66">
        <f t="shared" si="142"/>
        <v>0</v>
      </c>
      <c r="U447" s="66">
        <f t="shared" si="142"/>
        <v>0</v>
      </c>
      <c r="V447" s="66">
        <f t="shared" si="142"/>
        <v>3700</v>
      </c>
    </row>
    <row r="448" spans="1:22" s="21" customFormat="1" ht="18.75" x14ac:dyDescent="0.25">
      <c r="A448" s="113" t="s">
        <v>17</v>
      </c>
      <c r="B448" s="29" t="s">
        <v>32</v>
      </c>
      <c r="C448" s="49"/>
      <c r="D448" s="19"/>
      <c r="E448" s="48"/>
      <c r="F448" s="48"/>
      <c r="G448" s="66">
        <f>G449+G450+G451</f>
        <v>12581</v>
      </c>
      <c r="H448" s="66">
        <f t="shared" ref="H448:V448" si="143">H449+H450+H451</f>
        <v>0</v>
      </c>
      <c r="I448" s="66">
        <f t="shared" si="143"/>
        <v>0</v>
      </c>
      <c r="J448" s="66">
        <f t="shared" si="143"/>
        <v>3700</v>
      </c>
      <c r="K448" s="66">
        <f t="shared" si="143"/>
        <v>0</v>
      </c>
      <c r="L448" s="66">
        <f t="shared" si="143"/>
        <v>0</v>
      </c>
      <c r="M448" s="66">
        <f t="shared" si="143"/>
        <v>0</v>
      </c>
      <c r="N448" s="66">
        <f t="shared" si="143"/>
        <v>0</v>
      </c>
      <c r="O448" s="66">
        <f t="shared" si="143"/>
        <v>0</v>
      </c>
      <c r="P448" s="66">
        <f t="shared" si="143"/>
        <v>0</v>
      </c>
      <c r="Q448" s="66">
        <f t="shared" si="143"/>
        <v>0</v>
      </c>
      <c r="R448" s="66">
        <f t="shared" si="143"/>
        <v>0</v>
      </c>
      <c r="S448" s="66">
        <f t="shared" si="143"/>
        <v>3700</v>
      </c>
      <c r="T448" s="66">
        <f t="shared" si="143"/>
        <v>0</v>
      </c>
      <c r="U448" s="66">
        <f t="shared" si="143"/>
        <v>0</v>
      </c>
      <c r="V448" s="66">
        <f t="shared" si="143"/>
        <v>3700</v>
      </c>
    </row>
    <row r="449" spans="1:22" s="21" customFormat="1" ht="75" x14ac:dyDescent="0.25">
      <c r="A449" s="32"/>
      <c r="B449" s="54" t="s">
        <v>549</v>
      </c>
      <c r="C449" s="43" t="s">
        <v>163</v>
      </c>
      <c r="D449" s="19"/>
      <c r="E449" s="38" t="s">
        <v>35</v>
      </c>
      <c r="F449" s="38" t="s">
        <v>550</v>
      </c>
      <c r="G449" s="52">
        <v>5182</v>
      </c>
      <c r="H449" s="40"/>
      <c r="I449" s="40"/>
      <c r="J449" s="52">
        <v>900</v>
      </c>
      <c r="K449" s="66"/>
      <c r="L449" s="40"/>
      <c r="M449" s="40"/>
      <c r="N449" s="66"/>
      <c r="O449" s="66"/>
      <c r="P449" s="40"/>
      <c r="Q449" s="40"/>
      <c r="R449" s="66"/>
      <c r="S449" s="52">
        <v>900</v>
      </c>
      <c r="T449" s="40"/>
      <c r="U449" s="40"/>
      <c r="V449" s="52">
        <v>900</v>
      </c>
    </row>
    <row r="450" spans="1:22" s="21" customFormat="1" ht="75" x14ac:dyDescent="0.25">
      <c r="A450" s="32"/>
      <c r="B450" s="54" t="s">
        <v>551</v>
      </c>
      <c r="C450" s="43" t="s">
        <v>163</v>
      </c>
      <c r="D450" s="19"/>
      <c r="E450" s="38" t="s">
        <v>214</v>
      </c>
      <c r="F450" s="38" t="s">
        <v>552</v>
      </c>
      <c r="G450" s="52">
        <v>1887</v>
      </c>
      <c r="H450" s="40"/>
      <c r="I450" s="40"/>
      <c r="J450" s="52">
        <v>800</v>
      </c>
      <c r="K450" s="66"/>
      <c r="L450" s="40"/>
      <c r="M450" s="40"/>
      <c r="N450" s="66"/>
      <c r="O450" s="66"/>
      <c r="P450" s="40"/>
      <c r="Q450" s="40"/>
      <c r="R450" s="66"/>
      <c r="S450" s="52">
        <v>800</v>
      </c>
      <c r="T450" s="40"/>
      <c r="U450" s="40"/>
      <c r="V450" s="52">
        <v>800</v>
      </c>
    </row>
    <row r="451" spans="1:22" s="21" customFormat="1" ht="75" x14ac:dyDescent="0.25">
      <c r="A451" s="30"/>
      <c r="B451" s="54" t="s">
        <v>553</v>
      </c>
      <c r="C451" s="43" t="s">
        <v>163</v>
      </c>
      <c r="D451" s="19"/>
      <c r="E451" s="38" t="s">
        <v>35</v>
      </c>
      <c r="F451" s="38" t="s">
        <v>554</v>
      </c>
      <c r="G451" s="52">
        <v>5512</v>
      </c>
      <c r="H451" s="40"/>
      <c r="I451" s="40"/>
      <c r="J451" s="52">
        <v>2000</v>
      </c>
      <c r="K451" s="66"/>
      <c r="L451" s="40"/>
      <c r="M451" s="40"/>
      <c r="N451" s="66"/>
      <c r="O451" s="66"/>
      <c r="P451" s="40"/>
      <c r="Q451" s="40"/>
      <c r="R451" s="66"/>
      <c r="S451" s="52">
        <v>2000</v>
      </c>
      <c r="T451" s="40"/>
      <c r="U451" s="40"/>
      <c r="V451" s="52">
        <v>2000</v>
      </c>
    </row>
    <row r="452" spans="1:22" s="21" customFormat="1" ht="18.75" x14ac:dyDescent="0.25">
      <c r="A452" s="30" t="s">
        <v>62</v>
      </c>
      <c r="B452" s="129" t="s">
        <v>555</v>
      </c>
      <c r="C452" s="49"/>
      <c r="D452" s="19"/>
      <c r="E452" s="38"/>
      <c r="F452" s="48"/>
      <c r="G452" s="66">
        <f>G453</f>
        <v>6375</v>
      </c>
      <c r="H452" s="66">
        <f t="shared" ref="H452:V455" si="144">H453</f>
        <v>0</v>
      </c>
      <c r="I452" s="66">
        <f t="shared" si="144"/>
        <v>0</v>
      </c>
      <c r="J452" s="66">
        <f t="shared" si="144"/>
        <v>3600</v>
      </c>
      <c r="K452" s="66">
        <f t="shared" si="144"/>
        <v>0</v>
      </c>
      <c r="L452" s="66">
        <f t="shared" si="144"/>
        <v>0</v>
      </c>
      <c r="M452" s="66">
        <f t="shared" si="144"/>
        <v>0</v>
      </c>
      <c r="N452" s="66">
        <f t="shared" si="144"/>
        <v>0</v>
      </c>
      <c r="O452" s="66">
        <f t="shared" si="144"/>
        <v>0</v>
      </c>
      <c r="P452" s="66">
        <f t="shared" si="144"/>
        <v>0</v>
      </c>
      <c r="Q452" s="66">
        <f t="shared" si="144"/>
        <v>0</v>
      </c>
      <c r="R452" s="66">
        <f t="shared" si="144"/>
        <v>0</v>
      </c>
      <c r="S452" s="66">
        <f t="shared" si="144"/>
        <v>3600</v>
      </c>
      <c r="T452" s="66">
        <f t="shared" si="144"/>
        <v>0</v>
      </c>
      <c r="U452" s="66">
        <f t="shared" si="144"/>
        <v>0</v>
      </c>
      <c r="V452" s="66">
        <f t="shared" si="144"/>
        <v>3600</v>
      </c>
    </row>
    <row r="453" spans="1:22" s="21" customFormat="1" ht="18.75" x14ac:dyDescent="0.25">
      <c r="A453" s="30" t="s">
        <v>540</v>
      </c>
      <c r="B453" s="129" t="s">
        <v>88</v>
      </c>
      <c r="C453" s="49"/>
      <c r="D453" s="19"/>
      <c r="E453" s="38"/>
      <c r="F453" s="48"/>
      <c r="G453" s="66">
        <f>G454</f>
        <v>6375</v>
      </c>
      <c r="H453" s="66">
        <f t="shared" si="144"/>
        <v>0</v>
      </c>
      <c r="I453" s="66">
        <f t="shared" si="144"/>
        <v>0</v>
      </c>
      <c r="J453" s="66">
        <f t="shared" si="144"/>
        <v>3600</v>
      </c>
      <c r="K453" s="66">
        <f t="shared" si="144"/>
        <v>0</v>
      </c>
      <c r="L453" s="66">
        <f t="shared" si="144"/>
        <v>0</v>
      </c>
      <c r="M453" s="66">
        <f t="shared" si="144"/>
        <v>0</v>
      </c>
      <c r="N453" s="66">
        <f t="shared" si="144"/>
        <v>0</v>
      </c>
      <c r="O453" s="66">
        <f t="shared" si="144"/>
        <v>0</v>
      </c>
      <c r="P453" s="66">
        <f t="shared" si="144"/>
        <v>0</v>
      </c>
      <c r="Q453" s="66">
        <f t="shared" si="144"/>
        <v>0</v>
      </c>
      <c r="R453" s="66">
        <f t="shared" si="144"/>
        <v>0</v>
      </c>
      <c r="S453" s="66">
        <f t="shared" si="144"/>
        <v>3600</v>
      </c>
      <c r="T453" s="66">
        <f t="shared" si="144"/>
        <v>0</v>
      </c>
      <c r="U453" s="66">
        <f t="shared" si="144"/>
        <v>0</v>
      </c>
      <c r="V453" s="66">
        <f t="shared" si="144"/>
        <v>3600</v>
      </c>
    </row>
    <row r="454" spans="1:22" s="21" customFormat="1" ht="37.5" x14ac:dyDescent="0.25">
      <c r="A454" s="113" t="s">
        <v>30</v>
      </c>
      <c r="B454" s="29" t="s">
        <v>541</v>
      </c>
      <c r="C454" s="49"/>
      <c r="D454" s="19"/>
      <c r="E454" s="38"/>
      <c r="F454" s="48"/>
      <c r="G454" s="66">
        <f>G455</f>
        <v>6375</v>
      </c>
      <c r="H454" s="66">
        <f t="shared" si="144"/>
        <v>0</v>
      </c>
      <c r="I454" s="66">
        <f t="shared" si="144"/>
        <v>0</v>
      </c>
      <c r="J454" s="66">
        <f t="shared" si="144"/>
        <v>3600</v>
      </c>
      <c r="K454" s="66">
        <f t="shared" si="144"/>
        <v>0</v>
      </c>
      <c r="L454" s="66">
        <f t="shared" si="144"/>
        <v>0</v>
      </c>
      <c r="M454" s="66">
        <f t="shared" si="144"/>
        <v>0</v>
      </c>
      <c r="N454" s="66">
        <f t="shared" si="144"/>
        <v>0</v>
      </c>
      <c r="O454" s="66">
        <f t="shared" si="144"/>
        <v>0</v>
      </c>
      <c r="P454" s="66">
        <f t="shared" si="144"/>
        <v>0</v>
      </c>
      <c r="Q454" s="66">
        <f t="shared" si="144"/>
        <v>0</v>
      </c>
      <c r="R454" s="66">
        <f t="shared" si="144"/>
        <v>0</v>
      </c>
      <c r="S454" s="66">
        <f t="shared" si="144"/>
        <v>3600</v>
      </c>
      <c r="T454" s="66">
        <f t="shared" si="144"/>
        <v>0</v>
      </c>
      <c r="U454" s="66">
        <f t="shared" si="144"/>
        <v>0</v>
      </c>
      <c r="V454" s="66">
        <f t="shared" si="144"/>
        <v>3600</v>
      </c>
    </row>
    <row r="455" spans="1:22" s="21" customFormat="1" ht="18.75" x14ac:dyDescent="0.25">
      <c r="A455" s="113" t="s">
        <v>17</v>
      </c>
      <c r="B455" s="29" t="s">
        <v>32</v>
      </c>
      <c r="C455" s="49"/>
      <c r="D455" s="19"/>
      <c r="E455" s="38"/>
      <c r="F455" s="48"/>
      <c r="G455" s="66">
        <f>G456</f>
        <v>6375</v>
      </c>
      <c r="H455" s="66">
        <f t="shared" si="144"/>
        <v>0</v>
      </c>
      <c r="I455" s="66">
        <f t="shared" si="144"/>
        <v>0</v>
      </c>
      <c r="J455" s="66">
        <f t="shared" si="144"/>
        <v>3600</v>
      </c>
      <c r="K455" s="66">
        <f t="shared" si="144"/>
        <v>0</v>
      </c>
      <c r="L455" s="66">
        <f t="shared" si="144"/>
        <v>0</v>
      </c>
      <c r="M455" s="66">
        <f t="shared" si="144"/>
        <v>0</v>
      </c>
      <c r="N455" s="66">
        <f t="shared" si="144"/>
        <v>0</v>
      </c>
      <c r="O455" s="66">
        <f t="shared" si="144"/>
        <v>0</v>
      </c>
      <c r="P455" s="66">
        <f t="shared" si="144"/>
        <v>0</v>
      </c>
      <c r="Q455" s="66">
        <f t="shared" si="144"/>
        <v>0</v>
      </c>
      <c r="R455" s="66">
        <f t="shared" si="144"/>
        <v>0</v>
      </c>
      <c r="S455" s="66">
        <f t="shared" si="144"/>
        <v>3600</v>
      </c>
      <c r="T455" s="66">
        <f t="shared" si="144"/>
        <v>0</v>
      </c>
      <c r="U455" s="66">
        <f t="shared" si="144"/>
        <v>0</v>
      </c>
      <c r="V455" s="66">
        <f t="shared" si="144"/>
        <v>3600</v>
      </c>
    </row>
    <row r="456" spans="1:22" s="21" customFormat="1" ht="75" x14ac:dyDescent="0.25">
      <c r="A456" s="30"/>
      <c r="B456" s="54" t="s">
        <v>556</v>
      </c>
      <c r="C456" s="43" t="s">
        <v>197</v>
      </c>
      <c r="D456" s="19"/>
      <c r="E456" s="38" t="s">
        <v>35</v>
      </c>
      <c r="F456" s="81" t="s">
        <v>557</v>
      </c>
      <c r="G456" s="52">
        <v>6375</v>
      </c>
      <c r="H456" s="40"/>
      <c r="I456" s="40"/>
      <c r="J456" s="52">
        <v>3600</v>
      </c>
      <c r="K456" s="66"/>
      <c r="L456" s="40"/>
      <c r="M456" s="40"/>
      <c r="N456" s="66"/>
      <c r="O456" s="66"/>
      <c r="P456" s="40"/>
      <c r="Q456" s="40"/>
      <c r="R456" s="66"/>
      <c r="S456" s="52">
        <v>3600</v>
      </c>
      <c r="T456" s="40"/>
      <c r="U456" s="40"/>
      <c r="V456" s="52">
        <v>3600</v>
      </c>
    </row>
    <row r="457" spans="1:22" s="21" customFormat="1" ht="18.75" x14ac:dyDescent="0.25">
      <c r="A457" s="30" t="s">
        <v>69</v>
      </c>
      <c r="B457" s="129" t="s">
        <v>558</v>
      </c>
      <c r="C457" s="49"/>
      <c r="D457" s="19"/>
      <c r="E457" s="38"/>
      <c r="F457" s="48"/>
      <c r="G457" s="66">
        <f>G458</f>
        <v>4300</v>
      </c>
      <c r="H457" s="66">
        <f t="shared" ref="H457:V460" si="145">H458</f>
        <v>0</v>
      </c>
      <c r="I457" s="66">
        <f t="shared" si="145"/>
        <v>0</v>
      </c>
      <c r="J457" s="66">
        <f t="shared" si="145"/>
        <v>3352</v>
      </c>
      <c r="K457" s="66">
        <f t="shared" si="145"/>
        <v>0</v>
      </c>
      <c r="L457" s="66">
        <f t="shared" si="145"/>
        <v>0</v>
      </c>
      <c r="M457" s="66">
        <f t="shared" si="145"/>
        <v>0</v>
      </c>
      <c r="N457" s="66">
        <f t="shared" si="145"/>
        <v>0</v>
      </c>
      <c r="O457" s="66">
        <f t="shared" si="145"/>
        <v>0</v>
      </c>
      <c r="P457" s="66">
        <f t="shared" si="145"/>
        <v>0</v>
      </c>
      <c r="Q457" s="66">
        <f t="shared" si="145"/>
        <v>0</v>
      </c>
      <c r="R457" s="66">
        <f t="shared" si="145"/>
        <v>0</v>
      </c>
      <c r="S457" s="66">
        <f t="shared" si="145"/>
        <v>3300</v>
      </c>
      <c r="T457" s="66">
        <f t="shared" si="145"/>
        <v>0</v>
      </c>
      <c r="U457" s="66">
        <f t="shared" si="145"/>
        <v>0</v>
      </c>
      <c r="V457" s="66">
        <f t="shared" si="145"/>
        <v>3300</v>
      </c>
    </row>
    <row r="458" spans="1:22" s="21" customFormat="1" ht="18.75" x14ac:dyDescent="0.25">
      <c r="A458" s="30" t="s">
        <v>540</v>
      </c>
      <c r="B458" s="129" t="s">
        <v>88</v>
      </c>
      <c r="C458" s="49"/>
      <c r="D458" s="19"/>
      <c r="E458" s="38"/>
      <c r="F458" s="48"/>
      <c r="G458" s="66">
        <f>G459</f>
        <v>4300</v>
      </c>
      <c r="H458" s="66">
        <f t="shared" si="145"/>
        <v>0</v>
      </c>
      <c r="I458" s="66">
        <f t="shared" si="145"/>
        <v>0</v>
      </c>
      <c r="J458" s="66">
        <f t="shared" si="145"/>
        <v>3352</v>
      </c>
      <c r="K458" s="66">
        <f t="shared" si="145"/>
        <v>0</v>
      </c>
      <c r="L458" s="66">
        <f t="shared" si="145"/>
        <v>0</v>
      </c>
      <c r="M458" s="66">
        <f t="shared" si="145"/>
        <v>0</v>
      </c>
      <c r="N458" s="66">
        <f t="shared" si="145"/>
        <v>0</v>
      </c>
      <c r="O458" s="66">
        <f t="shared" si="145"/>
        <v>0</v>
      </c>
      <c r="P458" s="66">
        <f t="shared" si="145"/>
        <v>0</v>
      </c>
      <c r="Q458" s="66">
        <f t="shared" si="145"/>
        <v>0</v>
      </c>
      <c r="R458" s="66">
        <f t="shared" si="145"/>
        <v>0</v>
      </c>
      <c r="S458" s="66">
        <f t="shared" si="145"/>
        <v>3300</v>
      </c>
      <c r="T458" s="66">
        <f t="shared" si="145"/>
        <v>0</v>
      </c>
      <c r="U458" s="66">
        <f t="shared" si="145"/>
        <v>0</v>
      </c>
      <c r="V458" s="66">
        <f t="shared" si="145"/>
        <v>3300</v>
      </c>
    </row>
    <row r="459" spans="1:22" s="21" customFormat="1" ht="37.5" x14ac:dyDescent="0.25">
      <c r="A459" s="113" t="s">
        <v>30</v>
      </c>
      <c r="B459" s="29" t="s">
        <v>541</v>
      </c>
      <c r="C459" s="49"/>
      <c r="D459" s="19"/>
      <c r="E459" s="38"/>
      <c r="F459" s="48"/>
      <c r="G459" s="66">
        <f>G460</f>
        <v>4300</v>
      </c>
      <c r="H459" s="66">
        <f t="shared" si="145"/>
        <v>0</v>
      </c>
      <c r="I459" s="66">
        <f t="shared" si="145"/>
        <v>0</v>
      </c>
      <c r="J459" s="66">
        <f t="shared" si="145"/>
        <v>3352</v>
      </c>
      <c r="K459" s="66">
        <f t="shared" si="145"/>
        <v>0</v>
      </c>
      <c r="L459" s="66">
        <f t="shared" si="145"/>
        <v>0</v>
      </c>
      <c r="M459" s="66">
        <f t="shared" si="145"/>
        <v>0</v>
      </c>
      <c r="N459" s="66">
        <f t="shared" si="145"/>
        <v>0</v>
      </c>
      <c r="O459" s="66">
        <f t="shared" si="145"/>
        <v>0</v>
      </c>
      <c r="P459" s="66">
        <f t="shared" si="145"/>
        <v>0</v>
      </c>
      <c r="Q459" s="66">
        <f t="shared" si="145"/>
        <v>0</v>
      </c>
      <c r="R459" s="66">
        <f t="shared" si="145"/>
        <v>0</v>
      </c>
      <c r="S459" s="66">
        <f t="shared" si="145"/>
        <v>3300</v>
      </c>
      <c r="T459" s="66">
        <f t="shared" si="145"/>
        <v>0</v>
      </c>
      <c r="U459" s="66">
        <f t="shared" si="145"/>
        <v>0</v>
      </c>
      <c r="V459" s="66">
        <f t="shared" si="145"/>
        <v>3300</v>
      </c>
    </row>
    <row r="460" spans="1:22" s="21" customFormat="1" ht="18.75" x14ac:dyDescent="0.25">
      <c r="A460" s="113" t="s">
        <v>17</v>
      </c>
      <c r="B460" s="29" t="s">
        <v>32</v>
      </c>
      <c r="C460" s="49"/>
      <c r="D460" s="19"/>
      <c r="E460" s="38"/>
      <c r="F460" s="48"/>
      <c r="G460" s="66">
        <f>G461</f>
        <v>4300</v>
      </c>
      <c r="H460" s="66">
        <f t="shared" si="145"/>
        <v>0</v>
      </c>
      <c r="I460" s="66">
        <f t="shared" si="145"/>
        <v>0</v>
      </c>
      <c r="J460" s="66">
        <f t="shared" si="145"/>
        <v>3352</v>
      </c>
      <c r="K460" s="66">
        <f t="shared" si="145"/>
        <v>0</v>
      </c>
      <c r="L460" s="66">
        <f t="shared" si="145"/>
        <v>0</v>
      </c>
      <c r="M460" s="66">
        <f t="shared" si="145"/>
        <v>0</v>
      </c>
      <c r="N460" s="66">
        <f t="shared" si="145"/>
        <v>0</v>
      </c>
      <c r="O460" s="66">
        <f t="shared" si="145"/>
        <v>0</v>
      </c>
      <c r="P460" s="66">
        <f t="shared" si="145"/>
        <v>0</v>
      </c>
      <c r="Q460" s="66">
        <f t="shared" si="145"/>
        <v>0</v>
      </c>
      <c r="R460" s="66">
        <f t="shared" si="145"/>
        <v>0</v>
      </c>
      <c r="S460" s="66">
        <f t="shared" si="145"/>
        <v>3300</v>
      </c>
      <c r="T460" s="66">
        <f t="shared" si="145"/>
        <v>0</v>
      </c>
      <c r="U460" s="66">
        <f t="shared" si="145"/>
        <v>0</v>
      </c>
      <c r="V460" s="66">
        <f t="shared" si="145"/>
        <v>3300</v>
      </c>
    </row>
    <row r="461" spans="1:22" s="21" customFormat="1" ht="75" x14ac:dyDescent="0.25">
      <c r="A461" s="30"/>
      <c r="B461" s="130" t="s">
        <v>559</v>
      </c>
      <c r="C461" s="43" t="s">
        <v>560</v>
      </c>
      <c r="D461" s="19"/>
      <c r="E461" s="38" t="s">
        <v>41</v>
      </c>
      <c r="F461" s="38" t="s">
        <v>561</v>
      </c>
      <c r="G461" s="52">
        <v>4300</v>
      </c>
      <c r="H461" s="40"/>
      <c r="I461" s="40"/>
      <c r="J461" s="52">
        <v>3352</v>
      </c>
      <c r="K461" s="66"/>
      <c r="L461" s="40"/>
      <c r="M461" s="40"/>
      <c r="N461" s="66"/>
      <c r="O461" s="66"/>
      <c r="P461" s="40"/>
      <c r="Q461" s="40"/>
      <c r="R461" s="66"/>
      <c r="S461" s="39">
        <v>3300</v>
      </c>
      <c r="T461" s="40"/>
      <c r="U461" s="40"/>
      <c r="V461" s="39">
        <v>3300</v>
      </c>
    </row>
    <row r="462" spans="1:22" s="21" customFormat="1" ht="18.75" x14ac:dyDescent="0.25">
      <c r="A462" s="30" t="s">
        <v>194</v>
      </c>
      <c r="B462" s="129" t="s">
        <v>562</v>
      </c>
      <c r="C462" s="49"/>
      <c r="D462" s="19"/>
      <c r="E462" s="38"/>
      <c r="F462" s="38"/>
      <c r="G462" s="66">
        <f>G463</f>
        <v>97060</v>
      </c>
      <c r="H462" s="66">
        <f t="shared" ref="H462:V462" si="146">H463</f>
        <v>0</v>
      </c>
      <c r="I462" s="66">
        <f t="shared" si="146"/>
        <v>50000</v>
      </c>
      <c r="J462" s="66">
        <f t="shared" si="146"/>
        <v>39217</v>
      </c>
      <c r="K462" s="66">
        <f t="shared" si="146"/>
        <v>52700</v>
      </c>
      <c r="L462" s="66">
        <f t="shared" si="146"/>
        <v>0</v>
      </c>
      <c r="M462" s="66">
        <f t="shared" si="146"/>
        <v>0</v>
      </c>
      <c r="N462" s="66">
        <f t="shared" si="146"/>
        <v>52700</v>
      </c>
      <c r="O462" s="66">
        <f t="shared" si="146"/>
        <v>52700</v>
      </c>
      <c r="P462" s="66">
        <f t="shared" si="146"/>
        <v>0</v>
      </c>
      <c r="Q462" s="66">
        <f t="shared" si="146"/>
        <v>0</v>
      </c>
      <c r="R462" s="66">
        <f t="shared" si="146"/>
        <v>52700</v>
      </c>
      <c r="S462" s="66">
        <f t="shared" si="146"/>
        <v>18800</v>
      </c>
      <c r="T462" s="66">
        <f t="shared" si="146"/>
        <v>0</v>
      </c>
      <c r="U462" s="66">
        <f t="shared" si="146"/>
        <v>0</v>
      </c>
      <c r="V462" s="66">
        <f t="shared" si="146"/>
        <v>18800</v>
      </c>
    </row>
    <row r="463" spans="1:22" s="21" customFormat="1" ht="18.75" x14ac:dyDescent="0.25">
      <c r="A463" s="30" t="s">
        <v>540</v>
      </c>
      <c r="B463" s="129" t="s">
        <v>88</v>
      </c>
      <c r="C463" s="49"/>
      <c r="D463" s="19"/>
      <c r="E463" s="38"/>
      <c r="F463" s="38"/>
      <c r="G463" s="66">
        <f>G464+G468</f>
        <v>97060</v>
      </c>
      <c r="H463" s="66">
        <f t="shared" ref="H463:V463" si="147">H464+H468</f>
        <v>0</v>
      </c>
      <c r="I463" s="66">
        <f t="shared" si="147"/>
        <v>50000</v>
      </c>
      <c r="J463" s="66">
        <f t="shared" si="147"/>
        <v>39217</v>
      </c>
      <c r="K463" s="66">
        <f t="shared" si="147"/>
        <v>52700</v>
      </c>
      <c r="L463" s="66">
        <f t="shared" si="147"/>
        <v>0</v>
      </c>
      <c r="M463" s="66">
        <f t="shared" si="147"/>
        <v>0</v>
      </c>
      <c r="N463" s="66">
        <f t="shared" si="147"/>
        <v>52700</v>
      </c>
      <c r="O463" s="66">
        <f t="shared" si="147"/>
        <v>52700</v>
      </c>
      <c r="P463" s="66">
        <f t="shared" si="147"/>
        <v>0</v>
      </c>
      <c r="Q463" s="66">
        <f t="shared" si="147"/>
        <v>0</v>
      </c>
      <c r="R463" s="66">
        <f t="shared" si="147"/>
        <v>52700</v>
      </c>
      <c r="S463" s="66">
        <f t="shared" si="147"/>
        <v>18800</v>
      </c>
      <c r="T463" s="66">
        <f t="shared" si="147"/>
        <v>0</v>
      </c>
      <c r="U463" s="66">
        <f t="shared" si="147"/>
        <v>0</v>
      </c>
      <c r="V463" s="66">
        <f t="shared" si="147"/>
        <v>18800</v>
      </c>
    </row>
    <row r="464" spans="1:22" s="21" customFormat="1" ht="37.5" x14ac:dyDescent="0.25">
      <c r="A464" s="113" t="s">
        <v>30</v>
      </c>
      <c r="B464" s="29" t="s">
        <v>31</v>
      </c>
      <c r="C464" s="131"/>
      <c r="D464" s="19"/>
      <c r="E464" s="132"/>
      <c r="F464" s="132"/>
      <c r="G464" s="66">
        <f>G465</f>
        <v>86406</v>
      </c>
      <c r="H464" s="66">
        <f t="shared" ref="H464:V464" si="148">H465</f>
        <v>0</v>
      </c>
      <c r="I464" s="66">
        <f t="shared" si="148"/>
        <v>50000</v>
      </c>
      <c r="J464" s="66">
        <f t="shared" si="148"/>
        <v>33617</v>
      </c>
      <c r="K464" s="66">
        <f t="shared" si="148"/>
        <v>52700</v>
      </c>
      <c r="L464" s="66">
        <f t="shared" si="148"/>
        <v>0</v>
      </c>
      <c r="M464" s="66">
        <f t="shared" si="148"/>
        <v>0</v>
      </c>
      <c r="N464" s="66">
        <f t="shared" si="148"/>
        <v>52700</v>
      </c>
      <c r="O464" s="66">
        <f t="shared" si="148"/>
        <v>52700</v>
      </c>
      <c r="P464" s="66">
        <f t="shared" si="148"/>
        <v>0</v>
      </c>
      <c r="Q464" s="66">
        <f t="shared" si="148"/>
        <v>0</v>
      </c>
      <c r="R464" s="66">
        <f t="shared" si="148"/>
        <v>52700</v>
      </c>
      <c r="S464" s="66">
        <f t="shared" si="148"/>
        <v>16300</v>
      </c>
      <c r="T464" s="66">
        <f t="shared" si="148"/>
        <v>0</v>
      </c>
      <c r="U464" s="66">
        <f t="shared" si="148"/>
        <v>0</v>
      </c>
      <c r="V464" s="66">
        <f t="shared" si="148"/>
        <v>16300</v>
      </c>
    </row>
    <row r="465" spans="1:22" s="21" customFormat="1" ht="19.5" x14ac:dyDescent="0.25">
      <c r="A465" s="113" t="s">
        <v>17</v>
      </c>
      <c r="B465" s="29" t="s">
        <v>32</v>
      </c>
      <c r="C465" s="131"/>
      <c r="D465" s="19"/>
      <c r="E465" s="132"/>
      <c r="F465" s="132"/>
      <c r="G465" s="66">
        <f>G466+G467</f>
        <v>86406</v>
      </c>
      <c r="H465" s="66">
        <f t="shared" ref="H465:V465" si="149">H466+H467</f>
        <v>0</v>
      </c>
      <c r="I465" s="66">
        <f t="shared" si="149"/>
        <v>50000</v>
      </c>
      <c r="J465" s="66">
        <f t="shared" si="149"/>
        <v>33617</v>
      </c>
      <c r="K465" s="66">
        <f t="shared" si="149"/>
        <v>52700</v>
      </c>
      <c r="L465" s="66">
        <f t="shared" si="149"/>
        <v>0</v>
      </c>
      <c r="M465" s="66">
        <f t="shared" si="149"/>
        <v>0</v>
      </c>
      <c r="N465" s="66">
        <f t="shared" si="149"/>
        <v>52700</v>
      </c>
      <c r="O465" s="66">
        <f t="shared" si="149"/>
        <v>52700</v>
      </c>
      <c r="P465" s="66">
        <f t="shared" si="149"/>
        <v>0</v>
      </c>
      <c r="Q465" s="66">
        <f t="shared" si="149"/>
        <v>0</v>
      </c>
      <c r="R465" s="66">
        <f t="shared" si="149"/>
        <v>52700</v>
      </c>
      <c r="S465" s="66">
        <f t="shared" si="149"/>
        <v>16300</v>
      </c>
      <c r="T465" s="66">
        <f t="shared" si="149"/>
        <v>0</v>
      </c>
      <c r="U465" s="66">
        <f t="shared" si="149"/>
        <v>0</v>
      </c>
      <c r="V465" s="66">
        <f t="shared" si="149"/>
        <v>16300</v>
      </c>
    </row>
    <row r="466" spans="1:22" s="21" customFormat="1" ht="75" x14ac:dyDescent="0.25">
      <c r="A466" s="30"/>
      <c r="B466" s="130" t="s">
        <v>563</v>
      </c>
      <c r="C466" s="43" t="s">
        <v>52</v>
      </c>
      <c r="D466" s="19"/>
      <c r="E466" s="38" t="s">
        <v>96</v>
      </c>
      <c r="F466" s="38" t="s">
        <v>564</v>
      </c>
      <c r="G466" s="52">
        <v>6789</v>
      </c>
      <c r="H466" s="40"/>
      <c r="I466" s="40"/>
      <c r="J466" s="52">
        <v>4000</v>
      </c>
      <c r="K466" s="52">
        <v>2700</v>
      </c>
      <c r="L466" s="40"/>
      <c r="M466" s="40"/>
      <c r="N466" s="52">
        <v>2700</v>
      </c>
      <c r="O466" s="52">
        <v>2700</v>
      </c>
      <c r="P466" s="40"/>
      <c r="Q466" s="40"/>
      <c r="R466" s="52">
        <v>2700</v>
      </c>
      <c r="S466" s="52">
        <v>1300</v>
      </c>
      <c r="T466" s="40"/>
      <c r="U466" s="40"/>
      <c r="V466" s="52">
        <v>1300</v>
      </c>
    </row>
    <row r="467" spans="1:22" s="21" customFormat="1" ht="131.25" x14ac:dyDescent="0.25">
      <c r="A467" s="30"/>
      <c r="B467" s="54" t="s">
        <v>565</v>
      </c>
      <c r="C467" s="43" t="s">
        <v>52</v>
      </c>
      <c r="D467" s="19"/>
      <c r="E467" s="38" t="s">
        <v>566</v>
      </c>
      <c r="F467" s="38" t="s">
        <v>567</v>
      </c>
      <c r="G467" s="52">
        <v>79617</v>
      </c>
      <c r="H467" s="40"/>
      <c r="I467" s="40">
        <v>50000</v>
      </c>
      <c r="J467" s="52">
        <v>29617</v>
      </c>
      <c r="K467" s="52">
        <v>50000</v>
      </c>
      <c r="L467" s="40"/>
      <c r="M467" s="40"/>
      <c r="N467" s="52">
        <v>50000</v>
      </c>
      <c r="O467" s="52">
        <v>50000</v>
      </c>
      <c r="P467" s="40"/>
      <c r="Q467" s="40"/>
      <c r="R467" s="52">
        <v>50000</v>
      </c>
      <c r="S467" s="52">
        <v>15000</v>
      </c>
      <c r="T467" s="40"/>
      <c r="U467" s="40"/>
      <c r="V467" s="52">
        <v>15000</v>
      </c>
    </row>
    <row r="468" spans="1:22" s="21" customFormat="1" ht="37.5" x14ac:dyDescent="0.25">
      <c r="A468" s="113" t="s">
        <v>43</v>
      </c>
      <c r="B468" s="29" t="s">
        <v>541</v>
      </c>
      <c r="C468" s="49"/>
      <c r="D468" s="19"/>
      <c r="E468" s="48"/>
      <c r="F468" s="48"/>
      <c r="G468" s="66">
        <f>G469</f>
        <v>10654</v>
      </c>
      <c r="H468" s="66">
        <f t="shared" ref="H468:V468" si="150">H469</f>
        <v>0</v>
      </c>
      <c r="I468" s="66">
        <f t="shared" si="150"/>
        <v>0</v>
      </c>
      <c r="J468" s="66">
        <f t="shared" si="150"/>
        <v>5600</v>
      </c>
      <c r="K468" s="66">
        <f t="shared" si="150"/>
        <v>0</v>
      </c>
      <c r="L468" s="66">
        <f t="shared" si="150"/>
        <v>0</v>
      </c>
      <c r="M468" s="66">
        <f t="shared" si="150"/>
        <v>0</v>
      </c>
      <c r="N468" s="66">
        <f t="shared" si="150"/>
        <v>0</v>
      </c>
      <c r="O468" s="66">
        <f t="shared" si="150"/>
        <v>0</v>
      </c>
      <c r="P468" s="66">
        <f t="shared" si="150"/>
        <v>0</v>
      </c>
      <c r="Q468" s="66">
        <f t="shared" si="150"/>
        <v>0</v>
      </c>
      <c r="R468" s="66">
        <f t="shared" si="150"/>
        <v>0</v>
      </c>
      <c r="S468" s="66">
        <f t="shared" si="150"/>
        <v>2500</v>
      </c>
      <c r="T468" s="66">
        <f t="shared" si="150"/>
        <v>0</v>
      </c>
      <c r="U468" s="66">
        <f t="shared" si="150"/>
        <v>0</v>
      </c>
      <c r="V468" s="66">
        <f t="shared" si="150"/>
        <v>2500</v>
      </c>
    </row>
    <row r="469" spans="1:22" s="21" customFormat="1" ht="18.75" x14ac:dyDescent="0.25">
      <c r="A469" s="113" t="s">
        <v>17</v>
      </c>
      <c r="B469" s="29" t="s">
        <v>32</v>
      </c>
      <c r="C469" s="49"/>
      <c r="D469" s="19"/>
      <c r="E469" s="48"/>
      <c r="F469" s="48"/>
      <c r="G469" s="66">
        <f>G470+G471</f>
        <v>10654</v>
      </c>
      <c r="H469" s="66">
        <f t="shared" ref="H469:V469" si="151">H470+H471</f>
        <v>0</v>
      </c>
      <c r="I469" s="66">
        <f t="shared" si="151"/>
        <v>0</v>
      </c>
      <c r="J469" s="66">
        <f t="shared" si="151"/>
        <v>5600</v>
      </c>
      <c r="K469" s="66">
        <f t="shared" si="151"/>
        <v>0</v>
      </c>
      <c r="L469" s="66">
        <f t="shared" si="151"/>
        <v>0</v>
      </c>
      <c r="M469" s="66">
        <f t="shared" si="151"/>
        <v>0</v>
      </c>
      <c r="N469" s="66">
        <f t="shared" si="151"/>
        <v>0</v>
      </c>
      <c r="O469" s="66">
        <f t="shared" si="151"/>
        <v>0</v>
      </c>
      <c r="P469" s="66">
        <f t="shared" si="151"/>
        <v>0</v>
      </c>
      <c r="Q469" s="66">
        <f t="shared" si="151"/>
        <v>0</v>
      </c>
      <c r="R469" s="66">
        <f t="shared" si="151"/>
        <v>0</v>
      </c>
      <c r="S469" s="66">
        <f t="shared" si="151"/>
        <v>2500</v>
      </c>
      <c r="T469" s="66">
        <f t="shared" si="151"/>
        <v>0</v>
      </c>
      <c r="U469" s="66">
        <f t="shared" si="151"/>
        <v>0</v>
      </c>
      <c r="V469" s="66">
        <f t="shared" si="151"/>
        <v>2500</v>
      </c>
    </row>
    <row r="470" spans="1:22" s="21" customFormat="1" ht="75" x14ac:dyDescent="0.25">
      <c r="A470" s="32"/>
      <c r="B470" s="69" t="s">
        <v>568</v>
      </c>
      <c r="C470" s="43" t="s">
        <v>52</v>
      </c>
      <c r="D470" s="19"/>
      <c r="E470" s="38" t="s">
        <v>345</v>
      </c>
      <c r="F470" s="38" t="s">
        <v>569</v>
      </c>
      <c r="G470" s="52">
        <v>6558</v>
      </c>
      <c r="H470" s="40"/>
      <c r="I470" s="40"/>
      <c r="J470" s="52">
        <v>4000</v>
      </c>
      <c r="K470" s="66"/>
      <c r="L470" s="40"/>
      <c r="M470" s="40"/>
      <c r="N470" s="66"/>
      <c r="O470" s="66"/>
      <c r="P470" s="40"/>
      <c r="Q470" s="40"/>
      <c r="R470" s="66"/>
      <c r="S470" s="52">
        <v>1500</v>
      </c>
      <c r="T470" s="40"/>
      <c r="U470" s="40"/>
      <c r="V470" s="52">
        <v>1500</v>
      </c>
    </row>
    <row r="471" spans="1:22" s="21" customFormat="1" ht="75" x14ac:dyDescent="0.25">
      <c r="A471" s="43"/>
      <c r="B471" s="65" t="s">
        <v>570</v>
      </c>
      <c r="C471" s="43" t="s">
        <v>52</v>
      </c>
      <c r="D471" s="19"/>
      <c r="E471" s="38" t="s">
        <v>214</v>
      </c>
      <c r="F471" s="38" t="s">
        <v>571</v>
      </c>
      <c r="G471" s="133">
        <v>4096</v>
      </c>
      <c r="H471" s="40"/>
      <c r="I471" s="40"/>
      <c r="J471" s="134">
        <v>1600</v>
      </c>
      <c r="K471" s="39"/>
      <c r="L471" s="40"/>
      <c r="M471" s="40"/>
      <c r="N471" s="39"/>
      <c r="O471" s="39"/>
      <c r="P471" s="40"/>
      <c r="Q471" s="40"/>
      <c r="R471" s="39"/>
      <c r="S471" s="52">
        <v>1000</v>
      </c>
      <c r="T471" s="40"/>
      <c r="U471" s="40"/>
      <c r="V471" s="52">
        <v>1000</v>
      </c>
    </row>
    <row r="472" spans="1:22" s="21" customFormat="1" ht="37.5" x14ac:dyDescent="0.25">
      <c r="A472" s="30" t="s">
        <v>222</v>
      </c>
      <c r="B472" s="129" t="s">
        <v>530</v>
      </c>
      <c r="C472" s="43"/>
      <c r="D472" s="19"/>
      <c r="E472" s="38"/>
      <c r="F472" s="38"/>
      <c r="G472" s="135">
        <f>G473</f>
        <v>333556</v>
      </c>
      <c r="H472" s="135">
        <f t="shared" ref="H472:V475" si="152">H473</f>
        <v>206830</v>
      </c>
      <c r="I472" s="135">
        <f t="shared" si="152"/>
        <v>0</v>
      </c>
      <c r="J472" s="135">
        <f t="shared" si="152"/>
        <v>125775</v>
      </c>
      <c r="K472" s="135">
        <f t="shared" si="152"/>
        <v>112842</v>
      </c>
      <c r="L472" s="135">
        <f t="shared" si="152"/>
        <v>90283</v>
      </c>
      <c r="M472" s="135">
        <f t="shared" si="152"/>
        <v>0</v>
      </c>
      <c r="N472" s="135">
        <f t="shared" si="152"/>
        <v>22559</v>
      </c>
      <c r="O472" s="135">
        <f t="shared" si="152"/>
        <v>112842</v>
      </c>
      <c r="P472" s="135">
        <f t="shared" si="152"/>
        <v>90283</v>
      </c>
      <c r="Q472" s="135">
        <f t="shared" si="152"/>
        <v>0</v>
      </c>
      <c r="R472" s="135">
        <f t="shared" si="152"/>
        <v>22559</v>
      </c>
      <c r="S472" s="135">
        <f t="shared" si="152"/>
        <v>120378</v>
      </c>
      <c r="T472" s="135">
        <f t="shared" si="152"/>
        <v>92000</v>
      </c>
      <c r="U472" s="135">
        <f t="shared" si="152"/>
        <v>0</v>
      </c>
      <c r="V472" s="135">
        <f t="shared" si="152"/>
        <v>28378</v>
      </c>
    </row>
    <row r="473" spans="1:22" s="21" customFormat="1" ht="18.75" x14ac:dyDescent="0.25">
      <c r="A473" s="30" t="s">
        <v>540</v>
      </c>
      <c r="B473" s="129" t="s">
        <v>88</v>
      </c>
      <c r="C473" s="43"/>
      <c r="D473" s="19"/>
      <c r="E473" s="38"/>
      <c r="F473" s="38"/>
      <c r="G473" s="135">
        <f>G474</f>
        <v>333556</v>
      </c>
      <c r="H473" s="135">
        <f t="shared" si="152"/>
        <v>206830</v>
      </c>
      <c r="I473" s="135">
        <f t="shared" si="152"/>
        <v>0</v>
      </c>
      <c r="J473" s="135">
        <f t="shared" si="152"/>
        <v>125775</v>
      </c>
      <c r="K473" s="135">
        <f t="shared" si="152"/>
        <v>112842</v>
      </c>
      <c r="L473" s="135">
        <f t="shared" si="152"/>
        <v>90283</v>
      </c>
      <c r="M473" s="135">
        <f t="shared" si="152"/>
        <v>0</v>
      </c>
      <c r="N473" s="135">
        <f t="shared" si="152"/>
        <v>22559</v>
      </c>
      <c r="O473" s="135">
        <f t="shared" si="152"/>
        <v>112842</v>
      </c>
      <c r="P473" s="135">
        <f t="shared" si="152"/>
        <v>90283</v>
      </c>
      <c r="Q473" s="135">
        <f t="shared" si="152"/>
        <v>0</v>
      </c>
      <c r="R473" s="135">
        <f t="shared" si="152"/>
        <v>22559</v>
      </c>
      <c r="S473" s="135">
        <f t="shared" si="152"/>
        <v>120378</v>
      </c>
      <c r="T473" s="135">
        <f t="shared" si="152"/>
        <v>92000</v>
      </c>
      <c r="U473" s="135">
        <f t="shared" si="152"/>
        <v>0</v>
      </c>
      <c r="V473" s="135">
        <f t="shared" si="152"/>
        <v>28378</v>
      </c>
    </row>
    <row r="474" spans="1:22" s="21" customFormat="1" ht="37.5" x14ac:dyDescent="0.25">
      <c r="A474" s="113" t="s">
        <v>30</v>
      </c>
      <c r="B474" s="29" t="s">
        <v>31</v>
      </c>
      <c r="C474" s="43"/>
      <c r="D474" s="19"/>
      <c r="E474" s="38"/>
      <c r="F474" s="38"/>
      <c r="G474" s="135">
        <f>G475</f>
        <v>333556</v>
      </c>
      <c r="H474" s="135">
        <f t="shared" si="152"/>
        <v>206830</v>
      </c>
      <c r="I474" s="135">
        <f t="shared" si="152"/>
        <v>0</v>
      </c>
      <c r="J474" s="135">
        <f t="shared" si="152"/>
        <v>125775</v>
      </c>
      <c r="K474" s="135">
        <f t="shared" si="152"/>
        <v>112842</v>
      </c>
      <c r="L474" s="135">
        <f t="shared" si="152"/>
        <v>90283</v>
      </c>
      <c r="M474" s="135">
        <f t="shared" si="152"/>
        <v>0</v>
      </c>
      <c r="N474" s="135">
        <f t="shared" si="152"/>
        <v>22559</v>
      </c>
      <c r="O474" s="135">
        <f t="shared" si="152"/>
        <v>112842</v>
      </c>
      <c r="P474" s="135">
        <f t="shared" si="152"/>
        <v>90283</v>
      </c>
      <c r="Q474" s="135">
        <f t="shared" si="152"/>
        <v>0</v>
      </c>
      <c r="R474" s="135">
        <f t="shared" si="152"/>
        <v>22559</v>
      </c>
      <c r="S474" s="135">
        <f t="shared" si="152"/>
        <v>120378</v>
      </c>
      <c r="T474" s="135">
        <f t="shared" si="152"/>
        <v>92000</v>
      </c>
      <c r="U474" s="135">
        <f t="shared" si="152"/>
        <v>0</v>
      </c>
      <c r="V474" s="135">
        <f t="shared" si="152"/>
        <v>28378</v>
      </c>
    </row>
    <row r="475" spans="1:22" s="21" customFormat="1" ht="18.75" x14ac:dyDescent="0.25">
      <c r="A475" s="113" t="s">
        <v>17</v>
      </c>
      <c r="B475" s="29" t="s">
        <v>64</v>
      </c>
      <c r="C475" s="43"/>
      <c r="D475" s="19"/>
      <c r="E475" s="38"/>
      <c r="F475" s="38"/>
      <c r="G475" s="135">
        <f>G476</f>
        <v>333556</v>
      </c>
      <c r="H475" s="135">
        <f t="shared" si="152"/>
        <v>206830</v>
      </c>
      <c r="I475" s="135">
        <f t="shared" si="152"/>
        <v>0</v>
      </c>
      <c r="J475" s="135">
        <f t="shared" si="152"/>
        <v>125775</v>
      </c>
      <c r="K475" s="135">
        <f t="shared" si="152"/>
        <v>112842</v>
      </c>
      <c r="L475" s="135">
        <f t="shared" si="152"/>
        <v>90283</v>
      </c>
      <c r="M475" s="135">
        <f t="shared" si="152"/>
        <v>0</v>
      </c>
      <c r="N475" s="135">
        <f t="shared" si="152"/>
        <v>22559</v>
      </c>
      <c r="O475" s="135">
        <f t="shared" si="152"/>
        <v>112842</v>
      </c>
      <c r="P475" s="135">
        <f t="shared" si="152"/>
        <v>90283</v>
      </c>
      <c r="Q475" s="135">
        <f t="shared" si="152"/>
        <v>0</v>
      </c>
      <c r="R475" s="135">
        <f t="shared" si="152"/>
        <v>22559</v>
      </c>
      <c r="S475" s="135">
        <f t="shared" si="152"/>
        <v>120378</v>
      </c>
      <c r="T475" s="135">
        <f t="shared" si="152"/>
        <v>92000</v>
      </c>
      <c r="U475" s="135">
        <f t="shared" si="152"/>
        <v>0</v>
      </c>
      <c r="V475" s="135">
        <f t="shared" si="152"/>
        <v>28378</v>
      </c>
    </row>
    <row r="476" spans="1:22" s="21" customFormat="1" ht="187.5" x14ac:dyDescent="0.25">
      <c r="A476" s="43"/>
      <c r="B476" s="54" t="s">
        <v>572</v>
      </c>
      <c r="C476" s="36" t="s">
        <v>48</v>
      </c>
      <c r="D476" s="19"/>
      <c r="E476" s="38" t="s">
        <v>533</v>
      </c>
      <c r="F476" s="38" t="s">
        <v>573</v>
      </c>
      <c r="G476" s="52">
        <v>333556</v>
      </c>
      <c r="H476" s="128">
        <v>206830</v>
      </c>
      <c r="I476" s="40"/>
      <c r="J476" s="128">
        <v>125775</v>
      </c>
      <c r="K476" s="39">
        <f>L476+M476+N476</f>
        <v>112842</v>
      </c>
      <c r="L476" s="128">
        <f>40283+50000</f>
        <v>90283</v>
      </c>
      <c r="M476" s="40"/>
      <c r="N476" s="52">
        <f>10237+12322</f>
        <v>22559</v>
      </c>
      <c r="O476" s="39">
        <f>P476+Q476+R476</f>
        <v>112842</v>
      </c>
      <c r="P476" s="128">
        <f>40283+50000</f>
        <v>90283</v>
      </c>
      <c r="Q476" s="40"/>
      <c r="R476" s="52">
        <f>10237+12322</f>
        <v>22559</v>
      </c>
      <c r="S476" s="52">
        <f>T476+U476+V476</f>
        <v>120378</v>
      </c>
      <c r="T476" s="136">
        <f>142000-50000</f>
        <v>92000</v>
      </c>
      <c r="U476" s="40"/>
      <c r="V476" s="52">
        <v>28378</v>
      </c>
    </row>
    <row r="477" spans="1:22" s="21" customFormat="1" ht="18.75" x14ac:dyDescent="0.25">
      <c r="A477" s="30" t="s">
        <v>244</v>
      </c>
      <c r="B477" s="129" t="s">
        <v>348</v>
      </c>
      <c r="C477" s="43"/>
      <c r="D477" s="19"/>
      <c r="E477" s="38"/>
      <c r="F477" s="38"/>
      <c r="G477" s="135">
        <f>G478</f>
        <v>678248</v>
      </c>
      <c r="H477" s="135">
        <f t="shared" ref="H477:V480" si="153">H478</f>
        <v>339124</v>
      </c>
      <c r="I477" s="135">
        <f t="shared" si="153"/>
        <v>169562</v>
      </c>
      <c r="J477" s="135">
        <f t="shared" si="153"/>
        <v>339124</v>
      </c>
      <c r="K477" s="135">
        <f t="shared" si="153"/>
        <v>249934</v>
      </c>
      <c r="L477" s="135">
        <f t="shared" si="153"/>
        <v>153434</v>
      </c>
      <c r="M477" s="135">
        <f t="shared" si="153"/>
        <v>50000</v>
      </c>
      <c r="N477" s="135">
        <f t="shared" si="153"/>
        <v>46500</v>
      </c>
      <c r="O477" s="135">
        <f t="shared" si="153"/>
        <v>249934</v>
      </c>
      <c r="P477" s="135">
        <f t="shared" si="153"/>
        <v>153434</v>
      </c>
      <c r="Q477" s="135">
        <f t="shared" si="153"/>
        <v>50000</v>
      </c>
      <c r="R477" s="135">
        <f t="shared" si="153"/>
        <v>46500</v>
      </c>
      <c r="S477" s="135">
        <f t="shared" si="153"/>
        <v>287000</v>
      </c>
      <c r="T477" s="135">
        <f t="shared" si="153"/>
        <v>185000</v>
      </c>
      <c r="U477" s="135">
        <f t="shared" si="153"/>
        <v>102000</v>
      </c>
      <c r="V477" s="135">
        <f t="shared" si="153"/>
        <v>0</v>
      </c>
    </row>
    <row r="478" spans="1:22" s="21" customFormat="1" ht="18.75" x14ac:dyDescent="0.25">
      <c r="A478" s="30" t="s">
        <v>540</v>
      </c>
      <c r="B478" s="129" t="s">
        <v>88</v>
      </c>
      <c r="C478" s="43"/>
      <c r="D478" s="19"/>
      <c r="E478" s="38"/>
      <c r="F478" s="38"/>
      <c r="G478" s="135">
        <f>G479</f>
        <v>678248</v>
      </c>
      <c r="H478" s="135">
        <f t="shared" si="153"/>
        <v>339124</v>
      </c>
      <c r="I478" s="135">
        <f t="shared" si="153"/>
        <v>169562</v>
      </c>
      <c r="J478" s="135">
        <f t="shared" si="153"/>
        <v>339124</v>
      </c>
      <c r="K478" s="135">
        <f t="shared" si="153"/>
        <v>249934</v>
      </c>
      <c r="L478" s="135">
        <f t="shared" si="153"/>
        <v>153434</v>
      </c>
      <c r="M478" s="135">
        <f t="shared" si="153"/>
        <v>50000</v>
      </c>
      <c r="N478" s="135">
        <f t="shared" si="153"/>
        <v>46500</v>
      </c>
      <c r="O478" s="135">
        <f t="shared" si="153"/>
        <v>249934</v>
      </c>
      <c r="P478" s="135">
        <f t="shared" si="153"/>
        <v>153434</v>
      </c>
      <c r="Q478" s="135">
        <f t="shared" si="153"/>
        <v>50000</v>
      </c>
      <c r="R478" s="135">
        <f t="shared" si="153"/>
        <v>46500</v>
      </c>
      <c r="S478" s="135">
        <f t="shared" si="153"/>
        <v>287000</v>
      </c>
      <c r="T478" s="135">
        <f t="shared" si="153"/>
        <v>185000</v>
      </c>
      <c r="U478" s="135">
        <f t="shared" si="153"/>
        <v>102000</v>
      </c>
      <c r="V478" s="135">
        <f t="shared" si="153"/>
        <v>0</v>
      </c>
    </row>
    <row r="479" spans="1:22" s="21" customFormat="1" ht="37.5" x14ac:dyDescent="0.25">
      <c r="A479" s="113" t="s">
        <v>30</v>
      </c>
      <c r="B479" s="29" t="s">
        <v>31</v>
      </c>
      <c r="C479" s="43"/>
      <c r="D479" s="19"/>
      <c r="E479" s="38"/>
      <c r="F479" s="38"/>
      <c r="G479" s="135">
        <f>G480</f>
        <v>678248</v>
      </c>
      <c r="H479" s="135">
        <f t="shared" si="153"/>
        <v>339124</v>
      </c>
      <c r="I479" s="135">
        <f t="shared" si="153"/>
        <v>169562</v>
      </c>
      <c r="J479" s="135">
        <f t="shared" si="153"/>
        <v>339124</v>
      </c>
      <c r="K479" s="135">
        <f t="shared" si="153"/>
        <v>249934</v>
      </c>
      <c r="L479" s="135">
        <f t="shared" si="153"/>
        <v>153434</v>
      </c>
      <c r="M479" s="135">
        <f t="shared" si="153"/>
        <v>50000</v>
      </c>
      <c r="N479" s="135">
        <f t="shared" si="153"/>
        <v>46500</v>
      </c>
      <c r="O479" s="135">
        <f t="shared" si="153"/>
        <v>249934</v>
      </c>
      <c r="P479" s="135">
        <f t="shared" si="153"/>
        <v>153434</v>
      </c>
      <c r="Q479" s="135">
        <f t="shared" si="153"/>
        <v>50000</v>
      </c>
      <c r="R479" s="135">
        <f t="shared" si="153"/>
        <v>46500</v>
      </c>
      <c r="S479" s="135">
        <f t="shared" si="153"/>
        <v>287000</v>
      </c>
      <c r="T479" s="135">
        <f t="shared" si="153"/>
        <v>185000</v>
      </c>
      <c r="U479" s="135">
        <f t="shared" si="153"/>
        <v>102000</v>
      </c>
      <c r="V479" s="135">
        <f t="shared" si="153"/>
        <v>0</v>
      </c>
    </row>
    <row r="480" spans="1:22" s="21" customFormat="1" ht="18.75" x14ac:dyDescent="0.25">
      <c r="A480" s="113" t="s">
        <v>17</v>
      </c>
      <c r="B480" s="29" t="s">
        <v>64</v>
      </c>
      <c r="C480" s="43"/>
      <c r="D480" s="19"/>
      <c r="E480" s="38"/>
      <c r="F480" s="38"/>
      <c r="G480" s="135">
        <f>G481</f>
        <v>678248</v>
      </c>
      <c r="H480" s="135">
        <f t="shared" si="153"/>
        <v>339124</v>
      </c>
      <c r="I480" s="135">
        <f t="shared" si="153"/>
        <v>169562</v>
      </c>
      <c r="J480" s="135">
        <f t="shared" si="153"/>
        <v>339124</v>
      </c>
      <c r="K480" s="135">
        <f t="shared" si="153"/>
        <v>249934</v>
      </c>
      <c r="L480" s="135">
        <f t="shared" si="153"/>
        <v>153434</v>
      </c>
      <c r="M480" s="135">
        <f t="shared" si="153"/>
        <v>50000</v>
      </c>
      <c r="N480" s="135">
        <f t="shared" si="153"/>
        <v>46500</v>
      </c>
      <c r="O480" s="135">
        <f t="shared" si="153"/>
        <v>249934</v>
      </c>
      <c r="P480" s="135">
        <f t="shared" si="153"/>
        <v>153434</v>
      </c>
      <c r="Q480" s="135">
        <f t="shared" si="153"/>
        <v>50000</v>
      </c>
      <c r="R480" s="135">
        <f t="shared" si="153"/>
        <v>46500</v>
      </c>
      <c r="S480" s="135">
        <f t="shared" si="153"/>
        <v>287000</v>
      </c>
      <c r="T480" s="135">
        <f t="shared" si="153"/>
        <v>185000</v>
      </c>
      <c r="U480" s="135">
        <f t="shared" si="153"/>
        <v>102000</v>
      </c>
      <c r="V480" s="135">
        <f t="shared" si="153"/>
        <v>0</v>
      </c>
    </row>
    <row r="481" spans="1:22" s="21" customFormat="1" ht="243.75" x14ac:dyDescent="0.25">
      <c r="A481" s="43"/>
      <c r="B481" s="69" t="s">
        <v>574</v>
      </c>
      <c r="C481" s="43" t="s">
        <v>350</v>
      </c>
      <c r="D481" s="19"/>
      <c r="E481" s="102" t="s">
        <v>575</v>
      </c>
      <c r="F481" s="38" t="s">
        <v>576</v>
      </c>
      <c r="G481" s="133">
        <v>678248</v>
      </c>
      <c r="H481" s="128">
        <v>339124</v>
      </c>
      <c r="I481" s="128">
        <v>169562</v>
      </c>
      <c r="J481" s="128">
        <v>339124</v>
      </c>
      <c r="K481" s="39">
        <f>L481+M481+N481</f>
        <v>249934</v>
      </c>
      <c r="L481" s="128">
        <f>8434+145000</f>
        <v>153434</v>
      </c>
      <c r="M481" s="128">
        <v>50000</v>
      </c>
      <c r="N481" s="39">
        <v>46500</v>
      </c>
      <c r="O481" s="39">
        <f>P481+Q481+R481</f>
        <v>249934</v>
      </c>
      <c r="P481" s="128">
        <f>8434+145000</f>
        <v>153434</v>
      </c>
      <c r="Q481" s="128">
        <v>50000</v>
      </c>
      <c r="R481" s="39">
        <v>46500</v>
      </c>
      <c r="S481" s="52">
        <f>T481+U481+V481</f>
        <v>287000</v>
      </c>
      <c r="T481" s="128">
        <f>330000-145000</f>
        <v>185000</v>
      </c>
      <c r="U481" s="40">
        <v>102000</v>
      </c>
      <c r="V481" s="128"/>
    </row>
    <row r="482" spans="1:22" s="21" customFormat="1" ht="37.5" x14ac:dyDescent="0.25">
      <c r="A482" s="30" t="s">
        <v>254</v>
      </c>
      <c r="B482" s="129" t="s">
        <v>70</v>
      </c>
      <c r="C482" s="43"/>
      <c r="D482" s="19"/>
      <c r="E482" s="38"/>
      <c r="F482" s="38"/>
      <c r="G482" s="135">
        <f>G483</f>
        <v>381513</v>
      </c>
      <c r="H482" s="135">
        <f t="shared" ref="H482:V484" si="154">H483</f>
        <v>0</v>
      </c>
      <c r="I482" s="135">
        <f t="shared" si="154"/>
        <v>285000</v>
      </c>
      <c r="J482" s="135">
        <f t="shared" si="154"/>
        <v>96513</v>
      </c>
      <c r="K482" s="135">
        <f t="shared" si="154"/>
        <v>105000</v>
      </c>
      <c r="L482" s="135">
        <f t="shared" si="154"/>
        <v>0</v>
      </c>
      <c r="M482" s="135">
        <f t="shared" si="154"/>
        <v>55000</v>
      </c>
      <c r="N482" s="135">
        <f t="shared" si="154"/>
        <v>50000</v>
      </c>
      <c r="O482" s="135">
        <f t="shared" si="154"/>
        <v>105000</v>
      </c>
      <c r="P482" s="135">
        <f t="shared" si="154"/>
        <v>0</v>
      </c>
      <c r="Q482" s="135">
        <f t="shared" si="154"/>
        <v>55000</v>
      </c>
      <c r="R482" s="135">
        <f t="shared" si="154"/>
        <v>50000</v>
      </c>
      <c r="S482" s="135">
        <f t="shared" si="154"/>
        <v>73300</v>
      </c>
      <c r="T482" s="135">
        <f t="shared" si="154"/>
        <v>0</v>
      </c>
      <c r="U482" s="135">
        <f t="shared" si="154"/>
        <v>50000</v>
      </c>
      <c r="V482" s="135">
        <f t="shared" si="154"/>
        <v>23300</v>
      </c>
    </row>
    <row r="483" spans="1:22" s="21" customFormat="1" ht="18.75" x14ac:dyDescent="0.25">
      <c r="A483" s="30" t="s">
        <v>540</v>
      </c>
      <c r="B483" s="129" t="s">
        <v>88</v>
      </c>
      <c r="C483" s="43"/>
      <c r="D483" s="19"/>
      <c r="E483" s="38"/>
      <c r="F483" s="38"/>
      <c r="G483" s="135">
        <f>G484</f>
        <v>381513</v>
      </c>
      <c r="H483" s="135">
        <f t="shared" si="154"/>
        <v>0</v>
      </c>
      <c r="I483" s="135">
        <f t="shared" si="154"/>
        <v>285000</v>
      </c>
      <c r="J483" s="135">
        <f t="shared" si="154"/>
        <v>96513</v>
      </c>
      <c r="K483" s="135">
        <f t="shared" si="154"/>
        <v>105000</v>
      </c>
      <c r="L483" s="135">
        <f t="shared" si="154"/>
        <v>0</v>
      </c>
      <c r="M483" s="135">
        <f t="shared" si="154"/>
        <v>55000</v>
      </c>
      <c r="N483" s="135">
        <f t="shared" si="154"/>
        <v>50000</v>
      </c>
      <c r="O483" s="135">
        <f t="shared" si="154"/>
        <v>105000</v>
      </c>
      <c r="P483" s="135">
        <f t="shared" si="154"/>
        <v>0</v>
      </c>
      <c r="Q483" s="135">
        <f t="shared" si="154"/>
        <v>55000</v>
      </c>
      <c r="R483" s="135">
        <f t="shared" si="154"/>
        <v>50000</v>
      </c>
      <c r="S483" s="135">
        <f t="shared" si="154"/>
        <v>73300</v>
      </c>
      <c r="T483" s="135">
        <f t="shared" si="154"/>
        <v>0</v>
      </c>
      <c r="U483" s="135">
        <f t="shared" si="154"/>
        <v>50000</v>
      </c>
      <c r="V483" s="135">
        <f t="shared" si="154"/>
        <v>23300</v>
      </c>
    </row>
    <row r="484" spans="1:22" s="21" customFormat="1" ht="37.5" x14ac:dyDescent="0.25">
      <c r="A484" s="113" t="s">
        <v>30</v>
      </c>
      <c r="B484" s="29" t="s">
        <v>31</v>
      </c>
      <c r="C484" s="43"/>
      <c r="D484" s="19"/>
      <c r="E484" s="38"/>
      <c r="F484" s="38"/>
      <c r="G484" s="135">
        <f>G485</f>
        <v>381513</v>
      </c>
      <c r="H484" s="135">
        <f t="shared" si="154"/>
        <v>0</v>
      </c>
      <c r="I484" s="135">
        <f t="shared" si="154"/>
        <v>285000</v>
      </c>
      <c r="J484" s="135">
        <f t="shared" si="154"/>
        <v>96513</v>
      </c>
      <c r="K484" s="135">
        <f t="shared" si="154"/>
        <v>105000</v>
      </c>
      <c r="L484" s="135">
        <f t="shared" si="154"/>
        <v>0</v>
      </c>
      <c r="M484" s="135">
        <f t="shared" si="154"/>
        <v>55000</v>
      </c>
      <c r="N484" s="135">
        <f t="shared" si="154"/>
        <v>50000</v>
      </c>
      <c r="O484" s="135">
        <f t="shared" si="154"/>
        <v>105000</v>
      </c>
      <c r="P484" s="135">
        <f t="shared" si="154"/>
        <v>0</v>
      </c>
      <c r="Q484" s="135">
        <f t="shared" si="154"/>
        <v>55000</v>
      </c>
      <c r="R484" s="135">
        <f t="shared" si="154"/>
        <v>50000</v>
      </c>
      <c r="S484" s="135">
        <f t="shared" si="154"/>
        <v>73300</v>
      </c>
      <c r="T484" s="135">
        <f t="shared" si="154"/>
        <v>0</v>
      </c>
      <c r="U484" s="135">
        <f t="shared" si="154"/>
        <v>50000</v>
      </c>
      <c r="V484" s="135">
        <f t="shared" si="154"/>
        <v>23300</v>
      </c>
    </row>
    <row r="485" spans="1:22" s="21" customFormat="1" ht="18.75" x14ac:dyDescent="0.25">
      <c r="A485" s="113" t="s">
        <v>17</v>
      </c>
      <c r="B485" s="29" t="s">
        <v>64</v>
      </c>
      <c r="C485" s="43"/>
      <c r="D485" s="19"/>
      <c r="E485" s="38"/>
      <c r="F485" s="38"/>
      <c r="G485" s="135">
        <f>G486+G487</f>
        <v>381513</v>
      </c>
      <c r="H485" s="135">
        <f t="shared" ref="H485:V485" si="155">H486+H487</f>
        <v>0</v>
      </c>
      <c r="I485" s="135">
        <f t="shared" si="155"/>
        <v>285000</v>
      </c>
      <c r="J485" s="135">
        <f t="shared" si="155"/>
        <v>96513</v>
      </c>
      <c r="K485" s="135">
        <f t="shared" si="155"/>
        <v>105000</v>
      </c>
      <c r="L485" s="135">
        <f t="shared" si="155"/>
        <v>0</v>
      </c>
      <c r="M485" s="135">
        <f t="shared" si="155"/>
        <v>55000</v>
      </c>
      <c r="N485" s="135">
        <f t="shared" si="155"/>
        <v>50000</v>
      </c>
      <c r="O485" s="135">
        <f t="shared" si="155"/>
        <v>105000</v>
      </c>
      <c r="P485" s="135">
        <f t="shared" si="155"/>
        <v>0</v>
      </c>
      <c r="Q485" s="135">
        <f t="shared" si="155"/>
        <v>55000</v>
      </c>
      <c r="R485" s="135">
        <f t="shared" si="155"/>
        <v>50000</v>
      </c>
      <c r="S485" s="135">
        <f t="shared" si="155"/>
        <v>73300</v>
      </c>
      <c r="T485" s="135">
        <f t="shared" si="155"/>
        <v>0</v>
      </c>
      <c r="U485" s="135">
        <f t="shared" si="155"/>
        <v>50000</v>
      </c>
      <c r="V485" s="135">
        <f t="shared" si="155"/>
        <v>23300</v>
      </c>
    </row>
    <row r="486" spans="1:22" s="21" customFormat="1" ht="112.5" x14ac:dyDescent="0.25">
      <c r="A486" s="43"/>
      <c r="B486" s="54" t="s">
        <v>577</v>
      </c>
      <c r="C486" s="43" t="s">
        <v>197</v>
      </c>
      <c r="D486" s="19"/>
      <c r="E486" s="38" t="s">
        <v>566</v>
      </c>
      <c r="F486" s="51" t="s">
        <v>578</v>
      </c>
      <c r="G486" s="52">
        <v>81513</v>
      </c>
      <c r="H486" s="40"/>
      <c r="I486" s="40">
        <v>35000</v>
      </c>
      <c r="J486" s="134">
        <v>46513</v>
      </c>
      <c r="K486" s="39">
        <v>50000</v>
      </c>
      <c r="L486" s="40"/>
      <c r="M486" s="40"/>
      <c r="N486" s="39">
        <v>50000</v>
      </c>
      <c r="O486" s="39">
        <v>50000</v>
      </c>
      <c r="P486" s="40"/>
      <c r="Q486" s="40"/>
      <c r="R486" s="39">
        <v>50000</v>
      </c>
      <c r="S486" s="52">
        <v>23300</v>
      </c>
      <c r="T486" s="40"/>
      <c r="U486" s="40"/>
      <c r="V486" s="52">
        <v>23300</v>
      </c>
    </row>
    <row r="487" spans="1:22" s="21" customFormat="1" ht="131.25" x14ac:dyDescent="0.25">
      <c r="A487" s="43"/>
      <c r="B487" s="54" t="s">
        <v>579</v>
      </c>
      <c r="C487" s="43" t="s">
        <v>126</v>
      </c>
      <c r="D487" s="19"/>
      <c r="E487" s="137" t="s">
        <v>147</v>
      </c>
      <c r="F487" s="137" t="s">
        <v>580</v>
      </c>
      <c r="G487" s="138">
        <v>300000</v>
      </c>
      <c r="H487" s="40"/>
      <c r="I487" s="138">
        <v>250000</v>
      </c>
      <c r="J487" s="134">
        <v>50000</v>
      </c>
      <c r="K487" s="40">
        <v>55000</v>
      </c>
      <c r="L487" s="40"/>
      <c r="M487" s="40">
        <v>55000</v>
      </c>
      <c r="N487" s="39"/>
      <c r="O487" s="40">
        <v>55000</v>
      </c>
      <c r="P487" s="40"/>
      <c r="Q487" s="40">
        <v>55000</v>
      </c>
      <c r="R487" s="39"/>
      <c r="S487" s="40">
        <v>50000</v>
      </c>
      <c r="T487" s="40"/>
      <c r="U487" s="40">
        <v>50000</v>
      </c>
      <c r="V487" s="40"/>
    </row>
    <row r="488" spans="1:22" s="21" customFormat="1" ht="18.75" x14ac:dyDescent="0.25">
      <c r="A488" s="30" t="s">
        <v>271</v>
      </c>
      <c r="B488" s="129" t="s">
        <v>581</v>
      </c>
      <c r="C488" s="43"/>
      <c r="D488" s="19"/>
      <c r="E488" s="38"/>
      <c r="F488" s="38"/>
      <c r="G488" s="135">
        <f>G489</f>
        <v>235898</v>
      </c>
      <c r="H488" s="135">
        <f t="shared" ref="H488:V491" si="156">H489</f>
        <v>0</v>
      </c>
      <c r="I488" s="135">
        <f t="shared" si="156"/>
        <v>150000</v>
      </c>
      <c r="J488" s="135">
        <f t="shared" si="156"/>
        <v>85898</v>
      </c>
      <c r="K488" s="135">
        <f t="shared" si="156"/>
        <v>0</v>
      </c>
      <c r="L488" s="135">
        <f t="shared" si="156"/>
        <v>0</v>
      </c>
      <c r="M488" s="135">
        <f t="shared" si="156"/>
        <v>0</v>
      </c>
      <c r="N488" s="135">
        <f t="shared" si="156"/>
        <v>0</v>
      </c>
      <c r="O488" s="135">
        <f t="shared" si="156"/>
        <v>0</v>
      </c>
      <c r="P488" s="135">
        <f t="shared" si="156"/>
        <v>0</v>
      </c>
      <c r="Q488" s="135">
        <f t="shared" si="156"/>
        <v>0</v>
      </c>
      <c r="R488" s="135">
        <f t="shared" si="156"/>
        <v>0</v>
      </c>
      <c r="S488" s="135">
        <f t="shared" si="156"/>
        <v>20000</v>
      </c>
      <c r="T488" s="135">
        <f t="shared" si="156"/>
        <v>0</v>
      </c>
      <c r="U488" s="135">
        <f t="shared" si="156"/>
        <v>20000</v>
      </c>
      <c r="V488" s="135">
        <f t="shared" si="156"/>
        <v>0</v>
      </c>
    </row>
    <row r="489" spans="1:22" s="21" customFormat="1" ht="18.75" x14ac:dyDescent="0.25">
      <c r="A489" s="30" t="s">
        <v>540</v>
      </c>
      <c r="B489" s="129" t="s">
        <v>88</v>
      </c>
      <c r="C489" s="43"/>
      <c r="D489" s="19"/>
      <c r="E489" s="38"/>
      <c r="F489" s="38"/>
      <c r="G489" s="135">
        <f>G490</f>
        <v>235898</v>
      </c>
      <c r="H489" s="135">
        <f t="shared" si="156"/>
        <v>0</v>
      </c>
      <c r="I489" s="135">
        <f t="shared" si="156"/>
        <v>150000</v>
      </c>
      <c r="J489" s="135">
        <f t="shared" si="156"/>
        <v>85898</v>
      </c>
      <c r="K489" s="135">
        <f t="shared" si="156"/>
        <v>0</v>
      </c>
      <c r="L489" s="135">
        <f t="shared" si="156"/>
        <v>0</v>
      </c>
      <c r="M489" s="135">
        <f t="shared" si="156"/>
        <v>0</v>
      </c>
      <c r="N489" s="135">
        <f t="shared" si="156"/>
        <v>0</v>
      </c>
      <c r="O489" s="135">
        <f t="shared" si="156"/>
        <v>0</v>
      </c>
      <c r="P489" s="135">
        <f t="shared" si="156"/>
        <v>0</v>
      </c>
      <c r="Q489" s="135">
        <f t="shared" si="156"/>
        <v>0</v>
      </c>
      <c r="R489" s="135">
        <f t="shared" si="156"/>
        <v>0</v>
      </c>
      <c r="S489" s="135">
        <f t="shared" si="156"/>
        <v>20000</v>
      </c>
      <c r="T489" s="135">
        <f t="shared" si="156"/>
        <v>0</v>
      </c>
      <c r="U489" s="135">
        <f t="shared" si="156"/>
        <v>20000</v>
      </c>
      <c r="V489" s="135">
        <f t="shared" si="156"/>
        <v>0</v>
      </c>
    </row>
    <row r="490" spans="1:22" s="21" customFormat="1" ht="37.5" x14ac:dyDescent="0.25">
      <c r="A490" s="113" t="s">
        <v>30</v>
      </c>
      <c r="B490" s="29" t="s">
        <v>112</v>
      </c>
      <c r="C490" s="43"/>
      <c r="D490" s="19"/>
      <c r="E490" s="38"/>
      <c r="F490" s="38"/>
      <c r="G490" s="135">
        <f>G491</f>
        <v>235898</v>
      </c>
      <c r="H490" s="135">
        <f t="shared" si="156"/>
        <v>0</v>
      </c>
      <c r="I490" s="135">
        <f t="shared" si="156"/>
        <v>150000</v>
      </c>
      <c r="J490" s="135">
        <f t="shared" si="156"/>
        <v>85898</v>
      </c>
      <c r="K490" s="135">
        <f t="shared" si="156"/>
        <v>0</v>
      </c>
      <c r="L490" s="135">
        <f t="shared" si="156"/>
        <v>0</v>
      </c>
      <c r="M490" s="135">
        <f t="shared" si="156"/>
        <v>0</v>
      </c>
      <c r="N490" s="135">
        <f t="shared" si="156"/>
        <v>0</v>
      </c>
      <c r="O490" s="135">
        <f t="shared" si="156"/>
        <v>0</v>
      </c>
      <c r="P490" s="135">
        <f t="shared" si="156"/>
        <v>0</v>
      </c>
      <c r="Q490" s="135">
        <f t="shared" si="156"/>
        <v>0</v>
      </c>
      <c r="R490" s="135">
        <f t="shared" si="156"/>
        <v>0</v>
      </c>
      <c r="S490" s="135">
        <f t="shared" si="156"/>
        <v>20000</v>
      </c>
      <c r="T490" s="135">
        <f t="shared" si="156"/>
        <v>0</v>
      </c>
      <c r="U490" s="135">
        <f t="shared" si="156"/>
        <v>20000</v>
      </c>
      <c r="V490" s="135">
        <f t="shared" si="156"/>
        <v>0</v>
      </c>
    </row>
    <row r="491" spans="1:22" s="21" customFormat="1" ht="18.75" x14ac:dyDescent="0.25">
      <c r="A491" s="113" t="s">
        <v>17</v>
      </c>
      <c r="B491" s="29" t="s">
        <v>64</v>
      </c>
      <c r="C491" s="43"/>
      <c r="D491" s="19"/>
      <c r="E491" s="38"/>
      <c r="F491" s="38"/>
      <c r="G491" s="135">
        <f>G492</f>
        <v>235898</v>
      </c>
      <c r="H491" s="135">
        <f t="shared" si="156"/>
        <v>0</v>
      </c>
      <c r="I491" s="135">
        <f t="shared" si="156"/>
        <v>150000</v>
      </c>
      <c r="J491" s="135">
        <f t="shared" si="156"/>
        <v>85898</v>
      </c>
      <c r="K491" s="135">
        <f t="shared" si="156"/>
        <v>0</v>
      </c>
      <c r="L491" s="135">
        <f t="shared" si="156"/>
        <v>0</v>
      </c>
      <c r="M491" s="135">
        <f t="shared" si="156"/>
        <v>0</v>
      </c>
      <c r="N491" s="135">
        <f t="shared" si="156"/>
        <v>0</v>
      </c>
      <c r="O491" s="135">
        <f t="shared" si="156"/>
        <v>0</v>
      </c>
      <c r="P491" s="135">
        <f t="shared" si="156"/>
        <v>0</v>
      </c>
      <c r="Q491" s="135">
        <f t="shared" si="156"/>
        <v>0</v>
      </c>
      <c r="R491" s="135">
        <f t="shared" si="156"/>
        <v>0</v>
      </c>
      <c r="S491" s="135">
        <f t="shared" si="156"/>
        <v>20000</v>
      </c>
      <c r="T491" s="135">
        <f t="shared" si="156"/>
        <v>0</v>
      </c>
      <c r="U491" s="135">
        <f t="shared" si="156"/>
        <v>20000</v>
      </c>
      <c r="V491" s="135">
        <f t="shared" si="156"/>
        <v>0</v>
      </c>
    </row>
    <row r="492" spans="1:22" s="21" customFormat="1" ht="168.75" x14ac:dyDescent="0.25">
      <c r="A492" s="43"/>
      <c r="B492" s="54" t="s">
        <v>582</v>
      </c>
      <c r="C492" s="43" t="s">
        <v>414</v>
      </c>
      <c r="D492" s="19"/>
      <c r="E492" s="38" t="s">
        <v>475</v>
      </c>
      <c r="F492" s="38" t="s">
        <v>583</v>
      </c>
      <c r="G492" s="82">
        <v>235898</v>
      </c>
      <c r="H492" s="40"/>
      <c r="I492" s="82">
        <v>150000</v>
      </c>
      <c r="J492" s="134">
        <f>G492-I492</f>
        <v>85898</v>
      </c>
      <c r="K492" s="39"/>
      <c r="L492" s="40"/>
      <c r="M492" s="40"/>
      <c r="N492" s="39"/>
      <c r="O492" s="39"/>
      <c r="P492" s="40"/>
      <c r="Q492" s="40"/>
      <c r="R492" s="39"/>
      <c r="S492" s="40">
        <v>20000</v>
      </c>
      <c r="T492" s="40"/>
      <c r="U492" s="40">
        <v>20000</v>
      </c>
      <c r="V492" s="52"/>
    </row>
    <row r="493" spans="1:22" s="26" customFormat="1" ht="18.75" x14ac:dyDescent="0.25">
      <c r="A493" s="22" t="s">
        <v>584</v>
      </c>
      <c r="B493" s="23" t="s">
        <v>585</v>
      </c>
      <c r="C493" s="24"/>
      <c r="D493" s="24"/>
      <c r="E493" s="24"/>
      <c r="F493" s="24"/>
      <c r="G493" s="25">
        <f>G494+G502+G519+G524+G529+G536+G543+G549+G558+G569+G579+G589+G594</f>
        <v>10510451.146</v>
      </c>
      <c r="H493" s="25">
        <f t="shared" ref="H493:V493" si="157">H494+H502+H519+H524+H529+H536+H543+H549+H558+H569+H579+H589+H594</f>
        <v>0</v>
      </c>
      <c r="I493" s="25">
        <f t="shared" si="157"/>
        <v>5428200</v>
      </c>
      <c r="J493" s="25">
        <f t="shared" si="157"/>
        <v>4669450.1459999997</v>
      </c>
      <c r="K493" s="25">
        <f t="shared" si="157"/>
        <v>1106143</v>
      </c>
      <c r="L493" s="25">
        <f t="shared" si="157"/>
        <v>0</v>
      </c>
      <c r="M493" s="25">
        <f t="shared" si="157"/>
        <v>359069</v>
      </c>
      <c r="N493" s="25">
        <f t="shared" si="157"/>
        <v>747074</v>
      </c>
      <c r="O493" s="25">
        <f t="shared" si="157"/>
        <v>1106143</v>
      </c>
      <c r="P493" s="25">
        <f t="shared" si="157"/>
        <v>0</v>
      </c>
      <c r="Q493" s="25">
        <f t="shared" si="157"/>
        <v>359069</v>
      </c>
      <c r="R493" s="25">
        <f t="shared" si="157"/>
        <v>747074</v>
      </c>
      <c r="S493" s="25">
        <f t="shared" si="157"/>
        <v>1037170</v>
      </c>
      <c r="T493" s="25">
        <f t="shared" si="157"/>
        <v>0</v>
      </c>
      <c r="U493" s="25">
        <f t="shared" si="157"/>
        <v>433000</v>
      </c>
      <c r="V493" s="25">
        <f t="shared" si="157"/>
        <v>604170</v>
      </c>
    </row>
    <row r="494" spans="1:22" s="21" customFormat="1" ht="18.75" x14ac:dyDescent="0.25">
      <c r="A494" s="17" t="s">
        <v>4</v>
      </c>
      <c r="B494" s="27" t="s">
        <v>586</v>
      </c>
      <c r="C494" s="19"/>
      <c r="D494" s="19"/>
      <c r="E494" s="19"/>
      <c r="F494" s="19"/>
      <c r="G494" s="20">
        <f>G495</f>
        <v>5115789</v>
      </c>
      <c r="H494" s="20">
        <f t="shared" ref="H494:V500" si="158">H495</f>
        <v>0</v>
      </c>
      <c r="I494" s="20">
        <f t="shared" si="158"/>
        <v>2934000</v>
      </c>
      <c r="J494" s="20">
        <f t="shared" si="158"/>
        <v>2181789</v>
      </c>
      <c r="K494" s="20">
        <f t="shared" si="158"/>
        <v>150000</v>
      </c>
      <c r="L494" s="20">
        <f t="shared" si="158"/>
        <v>0</v>
      </c>
      <c r="M494" s="20">
        <f t="shared" si="158"/>
        <v>150000</v>
      </c>
      <c r="N494" s="20">
        <f t="shared" si="158"/>
        <v>0</v>
      </c>
      <c r="O494" s="20">
        <f t="shared" si="158"/>
        <v>150000</v>
      </c>
      <c r="P494" s="20">
        <f t="shared" si="158"/>
        <v>0</v>
      </c>
      <c r="Q494" s="20">
        <f t="shared" si="158"/>
        <v>150000</v>
      </c>
      <c r="R494" s="20">
        <f t="shared" si="158"/>
        <v>0</v>
      </c>
      <c r="S494" s="20">
        <f t="shared" si="158"/>
        <v>255500</v>
      </c>
      <c r="T494" s="20">
        <f t="shared" si="158"/>
        <v>0</v>
      </c>
      <c r="U494" s="20">
        <f t="shared" si="158"/>
        <v>150000</v>
      </c>
      <c r="V494" s="20">
        <f t="shared" si="158"/>
        <v>105500</v>
      </c>
    </row>
    <row r="495" spans="1:22" s="21" customFormat="1" ht="18.75" x14ac:dyDescent="0.25">
      <c r="A495" s="17" t="s">
        <v>540</v>
      </c>
      <c r="B495" s="27" t="s">
        <v>16</v>
      </c>
      <c r="C495" s="19"/>
      <c r="D495" s="19"/>
      <c r="E495" s="19"/>
      <c r="F495" s="19"/>
      <c r="G495" s="20">
        <f>G499+G496</f>
        <v>5115789</v>
      </c>
      <c r="H495" s="20">
        <f t="shared" ref="H495:V495" si="159">H499+H496</f>
        <v>0</v>
      </c>
      <c r="I495" s="20">
        <f t="shared" si="159"/>
        <v>2934000</v>
      </c>
      <c r="J495" s="20">
        <f t="shared" si="159"/>
        <v>2181789</v>
      </c>
      <c r="K495" s="20">
        <f t="shared" si="159"/>
        <v>150000</v>
      </c>
      <c r="L495" s="20">
        <f t="shared" si="159"/>
        <v>0</v>
      </c>
      <c r="M495" s="20">
        <f t="shared" si="159"/>
        <v>150000</v>
      </c>
      <c r="N495" s="20">
        <f t="shared" si="159"/>
        <v>0</v>
      </c>
      <c r="O495" s="20">
        <f t="shared" si="159"/>
        <v>150000</v>
      </c>
      <c r="P495" s="20">
        <f t="shared" si="159"/>
        <v>0</v>
      </c>
      <c r="Q495" s="20">
        <f t="shared" si="159"/>
        <v>150000</v>
      </c>
      <c r="R495" s="20">
        <f t="shared" si="159"/>
        <v>0</v>
      </c>
      <c r="S495" s="20">
        <f t="shared" si="159"/>
        <v>255500</v>
      </c>
      <c r="T495" s="20">
        <f t="shared" si="159"/>
        <v>0</v>
      </c>
      <c r="U495" s="20">
        <f t="shared" si="159"/>
        <v>150000</v>
      </c>
      <c r="V495" s="20">
        <f t="shared" si="159"/>
        <v>105500</v>
      </c>
    </row>
    <row r="496" spans="1:22" s="21" customFormat="1" ht="37.5" x14ac:dyDescent="0.25">
      <c r="A496" s="30" t="s">
        <v>30</v>
      </c>
      <c r="B496" s="29" t="s">
        <v>44</v>
      </c>
      <c r="C496" s="19"/>
      <c r="D496" s="19"/>
      <c r="E496" s="19"/>
      <c r="F496" s="19"/>
      <c r="G496" s="20">
        <f>G497</f>
        <v>2179789</v>
      </c>
      <c r="H496" s="20">
        <f t="shared" ref="H496:V497" si="160">H497</f>
        <v>0</v>
      </c>
      <c r="I496" s="20">
        <f t="shared" si="160"/>
        <v>1200000</v>
      </c>
      <c r="J496" s="20">
        <f t="shared" si="160"/>
        <v>979789</v>
      </c>
      <c r="K496" s="20">
        <f t="shared" si="160"/>
        <v>150000</v>
      </c>
      <c r="L496" s="20">
        <f t="shared" si="160"/>
        <v>0</v>
      </c>
      <c r="M496" s="20">
        <f t="shared" si="160"/>
        <v>150000</v>
      </c>
      <c r="N496" s="20">
        <f t="shared" si="160"/>
        <v>0</v>
      </c>
      <c r="O496" s="20">
        <f t="shared" si="160"/>
        <v>150000</v>
      </c>
      <c r="P496" s="20">
        <f t="shared" si="160"/>
        <v>0</v>
      </c>
      <c r="Q496" s="20">
        <f t="shared" si="160"/>
        <v>150000</v>
      </c>
      <c r="R496" s="20">
        <f t="shared" si="160"/>
        <v>0</v>
      </c>
      <c r="S496" s="20">
        <f t="shared" si="160"/>
        <v>150000</v>
      </c>
      <c r="T496" s="20">
        <f t="shared" si="160"/>
        <v>0</v>
      </c>
      <c r="U496" s="20">
        <f t="shared" si="160"/>
        <v>150000</v>
      </c>
      <c r="V496" s="20">
        <f t="shared" si="160"/>
        <v>0</v>
      </c>
    </row>
    <row r="497" spans="1:22" s="21" customFormat="1" ht="18.75" x14ac:dyDescent="0.25">
      <c r="A497" s="30" t="s">
        <v>17</v>
      </c>
      <c r="B497" s="29" t="s">
        <v>467</v>
      </c>
      <c r="C497" s="19"/>
      <c r="D497" s="19"/>
      <c r="E497" s="19"/>
      <c r="F497" s="19"/>
      <c r="G497" s="20">
        <f>G498</f>
        <v>2179789</v>
      </c>
      <c r="H497" s="20">
        <f t="shared" si="160"/>
        <v>0</v>
      </c>
      <c r="I497" s="20">
        <f t="shared" si="160"/>
        <v>1200000</v>
      </c>
      <c r="J497" s="20">
        <f t="shared" si="160"/>
        <v>979789</v>
      </c>
      <c r="K497" s="20">
        <f t="shared" si="160"/>
        <v>150000</v>
      </c>
      <c r="L497" s="20">
        <f t="shared" si="160"/>
        <v>0</v>
      </c>
      <c r="M497" s="20">
        <f t="shared" si="160"/>
        <v>150000</v>
      </c>
      <c r="N497" s="20">
        <f t="shared" si="160"/>
        <v>0</v>
      </c>
      <c r="O497" s="20">
        <f t="shared" si="160"/>
        <v>150000</v>
      </c>
      <c r="P497" s="20">
        <f t="shared" si="160"/>
        <v>0</v>
      </c>
      <c r="Q497" s="20">
        <f t="shared" si="160"/>
        <v>150000</v>
      </c>
      <c r="R497" s="20">
        <f t="shared" si="160"/>
        <v>0</v>
      </c>
      <c r="S497" s="20">
        <f t="shared" si="160"/>
        <v>150000</v>
      </c>
      <c r="T497" s="20">
        <f t="shared" si="160"/>
        <v>0</v>
      </c>
      <c r="U497" s="20">
        <f t="shared" si="160"/>
        <v>150000</v>
      </c>
      <c r="V497" s="20">
        <f t="shared" si="160"/>
        <v>0</v>
      </c>
    </row>
    <row r="498" spans="1:22" s="21" customFormat="1" ht="39.950000000000003" customHeight="1" x14ac:dyDescent="0.25">
      <c r="A498" s="36"/>
      <c r="B498" s="139" t="s">
        <v>587</v>
      </c>
      <c r="C498" s="43" t="s">
        <v>588</v>
      </c>
      <c r="D498" s="43"/>
      <c r="E498" s="38" t="s">
        <v>460</v>
      </c>
      <c r="F498" s="51" t="s">
        <v>589</v>
      </c>
      <c r="G498" s="52">
        <v>2179789</v>
      </c>
      <c r="H498" s="40"/>
      <c r="I498" s="52">
        <v>1200000</v>
      </c>
      <c r="J498" s="40">
        <f>G498-I498</f>
        <v>979789</v>
      </c>
      <c r="K498" s="40">
        <v>150000</v>
      </c>
      <c r="L498" s="40"/>
      <c r="M498" s="40">
        <v>150000</v>
      </c>
      <c r="N498" s="40"/>
      <c r="O498" s="40">
        <v>150000</v>
      </c>
      <c r="P498" s="40"/>
      <c r="Q498" s="40">
        <v>150000</v>
      </c>
      <c r="R498" s="40"/>
      <c r="S498" s="40">
        <v>150000</v>
      </c>
      <c r="T498" s="40"/>
      <c r="U498" s="40">
        <v>150000</v>
      </c>
      <c r="V498" s="52"/>
    </row>
    <row r="499" spans="1:22" s="21" customFormat="1" ht="37.5" x14ac:dyDescent="0.25">
      <c r="A499" s="30" t="s">
        <v>43</v>
      </c>
      <c r="B499" s="29" t="s">
        <v>112</v>
      </c>
      <c r="C499" s="19"/>
      <c r="D499" s="19"/>
      <c r="E499" s="19"/>
      <c r="F499" s="19"/>
      <c r="G499" s="20">
        <f>G500</f>
        <v>2936000</v>
      </c>
      <c r="H499" s="20">
        <f t="shared" si="158"/>
        <v>0</v>
      </c>
      <c r="I499" s="20">
        <f t="shared" si="158"/>
        <v>1734000</v>
      </c>
      <c r="J499" s="20">
        <f t="shared" si="158"/>
        <v>1202000</v>
      </c>
      <c r="K499" s="20">
        <f t="shared" si="158"/>
        <v>0</v>
      </c>
      <c r="L499" s="20">
        <f t="shared" si="158"/>
        <v>0</v>
      </c>
      <c r="M499" s="20">
        <f t="shared" si="158"/>
        <v>0</v>
      </c>
      <c r="N499" s="20">
        <f t="shared" si="158"/>
        <v>0</v>
      </c>
      <c r="O499" s="20">
        <f t="shared" si="158"/>
        <v>0</v>
      </c>
      <c r="P499" s="20">
        <f t="shared" si="158"/>
        <v>0</v>
      </c>
      <c r="Q499" s="20">
        <f t="shared" si="158"/>
        <v>0</v>
      </c>
      <c r="R499" s="20">
        <f t="shared" si="158"/>
        <v>0</v>
      </c>
      <c r="S499" s="20">
        <f t="shared" si="158"/>
        <v>105500</v>
      </c>
      <c r="T499" s="20">
        <f t="shared" si="158"/>
        <v>0</v>
      </c>
      <c r="U499" s="20">
        <f t="shared" si="158"/>
        <v>0</v>
      </c>
      <c r="V499" s="20">
        <f t="shared" si="158"/>
        <v>105500</v>
      </c>
    </row>
    <row r="500" spans="1:22" s="21" customFormat="1" ht="18.75" x14ac:dyDescent="0.25">
      <c r="A500" s="30" t="s">
        <v>17</v>
      </c>
      <c r="B500" s="29" t="s">
        <v>467</v>
      </c>
      <c r="C500" s="19"/>
      <c r="D500" s="19"/>
      <c r="E500" s="19"/>
      <c r="F500" s="19"/>
      <c r="G500" s="20">
        <f>G501</f>
        <v>2936000</v>
      </c>
      <c r="H500" s="20">
        <f t="shared" si="158"/>
        <v>0</v>
      </c>
      <c r="I500" s="20">
        <f t="shared" si="158"/>
        <v>1734000</v>
      </c>
      <c r="J500" s="20">
        <f t="shared" si="158"/>
        <v>1202000</v>
      </c>
      <c r="K500" s="20">
        <f t="shared" si="158"/>
        <v>0</v>
      </c>
      <c r="L500" s="20">
        <f t="shared" si="158"/>
        <v>0</v>
      </c>
      <c r="M500" s="20">
        <f t="shared" si="158"/>
        <v>0</v>
      </c>
      <c r="N500" s="20">
        <f t="shared" si="158"/>
        <v>0</v>
      </c>
      <c r="O500" s="20">
        <f t="shared" si="158"/>
        <v>0</v>
      </c>
      <c r="P500" s="20">
        <f t="shared" si="158"/>
        <v>0</v>
      </c>
      <c r="Q500" s="20">
        <f t="shared" si="158"/>
        <v>0</v>
      </c>
      <c r="R500" s="20">
        <f t="shared" si="158"/>
        <v>0</v>
      </c>
      <c r="S500" s="20">
        <f t="shared" si="158"/>
        <v>105500</v>
      </c>
      <c r="T500" s="20">
        <f t="shared" si="158"/>
        <v>0</v>
      </c>
      <c r="U500" s="20">
        <f t="shared" si="158"/>
        <v>0</v>
      </c>
      <c r="V500" s="20">
        <f t="shared" si="158"/>
        <v>105500</v>
      </c>
    </row>
    <row r="501" spans="1:22" s="21" customFormat="1" ht="91.5" customHeight="1" x14ac:dyDescent="0.25">
      <c r="A501" s="36">
        <v>1</v>
      </c>
      <c r="B501" s="139" t="s">
        <v>590</v>
      </c>
      <c r="C501" s="43" t="s">
        <v>591</v>
      </c>
      <c r="D501" s="43" t="s">
        <v>592</v>
      </c>
      <c r="E501" s="38" t="s">
        <v>460</v>
      </c>
      <c r="F501" s="140"/>
      <c r="G501" s="40">
        <v>2936000</v>
      </c>
      <c r="H501" s="40"/>
      <c r="I501" s="52">
        <v>1734000</v>
      </c>
      <c r="J501" s="40">
        <f>G501-I501</f>
        <v>1202000</v>
      </c>
      <c r="K501" s="40"/>
      <c r="L501" s="40"/>
      <c r="M501" s="40"/>
      <c r="N501" s="40"/>
      <c r="O501" s="40"/>
      <c r="P501" s="40"/>
      <c r="Q501" s="40"/>
      <c r="R501" s="40"/>
      <c r="S501" s="52">
        <f>20500+85000</f>
        <v>105500</v>
      </c>
      <c r="T501" s="40"/>
      <c r="U501" s="40"/>
      <c r="V501" s="52">
        <f>20500+85000</f>
        <v>105500</v>
      </c>
    </row>
    <row r="502" spans="1:22" s="21" customFormat="1" ht="42.95" customHeight="1" x14ac:dyDescent="0.25">
      <c r="A502" s="17" t="s">
        <v>5</v>
      </c>
      <c r="B502" s="27" t="s">
        <v>593</v>
      </c>
      <c r="C502" s="43"/>
      <c r="D502" s="43"/>
      <c r="E502" s="38"/>
      <c r="F502" s="140"/>
      <c r="G502" s="20">
        <f>G503</f>
        <v>2130661.1460000002</v>
      </c>
      <c r="H502" s="20">
        <f t="shared" ref="H502:V502" si="161">H503</f>
        <v>0</v>
      </c>
      <c r="I502" s="20">
        <f t="shared" si="161"/>
        <v>1094200</v>
      </c>
      <c r="J502" s="20">
        <f t="shared" si="161"/>
        <v>1036461.1460000001</v>
      </c>
      <c r="K502" s="20">
        <f t="shared" si="161"/>
        <v>564703</v>
      </c>
      <c r="L502" s="20">
        <f t="shared" si="161"/>
        <v>0</v>
      </c>
      <c r="M502" s="20">
        <f t="shared" si="161"/>
        <v>209069</v>
      </c>
      <c r="N502" s="20">
        <f t="shared" si="161"/>
        <v>355634</v>
      </c>
      <c r="O502" s="20">
        <f t="shared" si="161"/>
        <v>564703</v>
      </c>
      <c r="P502" s="20">
        <f t="shared" si="161"/>
        <v>0</v>
      </c>
      <c r="Q502" s="20">
        <f t="shared" si="161"/>
        <v>209069</v>
      </c>
      <c r="R502" s="20">
        <f t="shared" si="161"/>
        <v>355634</v>
      </c>
      <c r="S502" s="20">
        <f t="shared" si="161"/>
        <v>472000</v>
      </c>
      <c r="T502" s="20">
        <f t="shared" si="161"/>
        <v>0</v>
      </c>
      <c r="U502" s="20">
        <f t="shared" si="161"/>
        <v>283000</v>
      </c>
      <c r="V502" s="20">
        <f t="shared" si="161"/>
        <v>189000</v>
      </c>
    </row>
    <row r="503" spans="1:22" s="21" customFormat="1" ht="29.1" customHeight="1" x14ac:dyDescent="0.25">
      <c r="A503" s="17" t="s">
        <v>540</v>
      </c>
      <c r="B503" s="27" t="s">
        <v>16</v>
      </c>
      <c r="C503" s="43"/>
      <c r="D503" s="43"/>
      <c r="E503" s="38"/>
      <c r="F503" s="140"/>
      <c r="G503" s="20">
        <f>G504+G512+G516</f>
        <v>2130661.1460000002</v>
      </c>
      <c r="H503" s="20">
        <f t="shared" ref="H503:V503" si="162">H504+H512+H516</f>
        <v>0</v>
      </c>
      <c r="I503" s="20">
        <f t="shared" si="162"/>
        <v>1094200</v>
      </c>
      <c r="J503" s="20">
        <f t="shared" si="162"/>
        <v>1036461.1460000001</v>
      </c>
      <c r="K503" s="20">
        <f t="shared" si="162"/>
        <v>564703</v>
      </c>
      <c r="L503" s="20">
        <f t="shared" si="162"/>
        <v>0</v>
      </c>
      <c r="M503" s="20">
        <f t="shared" si="162"/>
        <v>209069</v>
      </c>
      <c r="N503" s="20">
        <f t="shared" si="162"/>
        <v>355634</v>
      </c>
      <c r="O503" s="20">
        <f t="shared" si="162"/>
        <v>564703</v>
      </c>
      <c r="P503" s="20">
        <f t="shared" si="162"/>
        <v>0</v>
      </c>
      <c r="Q503" s="20">
        <f t="shared" si="162"/>
        <v>209069</v>
      </c>
      <c r="R503" s="20">
        <f t="shared" si="162"/>
        <v>355634</v>
      </c>
      <c r="S503" s="20">
        <f t="shared" si="162"/>
        <v>472000</v>
      </c>
      <c r="T503" s="20">
        <f t="shared" si="162"/>
        <v>0</v>
      </c>
      <c r="U503" s="20">
        <f t="shared" si="162"/>
        <v>283000</v>
      </c>
      <c r="V503" s="20">
        <f t="shared" si="162"/>
        <v>189000</v>
      </c>
    </row>
    <row r="504" spans="1:22" s="21" customFormat="1" ht="44.1" customHeight="1" x14ac:dyDescent="0.25">
      <c r="A504" s="30" t="s">
        <v>30</v>
      </c>
      <c r="B504" s="29" t="s">
        <v>31</v>
      </c>
      <c r="C504" s="43"/>
      <c r="D504" s="43"/>
      <c r="E504" s="38"/>
      <c r="F504" s="140"/>
      <c r="G504" s="20">
        <f>G505+G508</f>
        <v>631142.07700000005</v>
      </c>
      <c r="H504" s="20">
        <f t="shared" ref="H504:V504" si="163">H505+H508</f>
        <v>0</v>
      </c>
      <c r="I504" s="20">
        <f t="shared" si="163"/>
        <v>0</v>
      </c>
      <c r="J504" s="20">
        <f t="shared" si="163"/>
        <v>631142.07700000005</v>
      </c>
      <c r="K504" s="20">
        <f t="shared" si="163"/>
        <v>347714</v>
      </c>
      <c r="L504" s="20">
        <f t="shared" si="163"/>
        <v>0</v>
      </c>
      <c r="M504" s="20">
        <f t="shared" si="163"/>
        <v>0</v>
      </c>
      <c r="N504" s="20">
        <f t="shared" si="163"/>
        <v>347714</v>
      </c>
      <c r="O504" s="20">
        <f t="shared" si="163"/>
        <v>347714</v>
      </c>
      <c r="P504" s="20">
        <f t="shared" si="163"/>
        <v>0</v>
      </c>
      <c r="Q504" s="20">
        <f t="shared" si="163"/>
        <v>0</v>
      </c>
      <c r="R504" s="20">
        <f t="shared" si="163"/>
        <v>347714</v>
      </c>
      <c r="S504" s="20">
        <f t="shared" si="163"/>
        <v>189000</v>
      </c>
      <c r="T504" s="20">
        <f t="shared" si="163"/>
        <v>0</v>
      </c>
      <c r="U504" s="20">
        <f t="shared" si="163"/>
        <v>0</v>
      </c>
      <c r="V504" s="20">
        <f t="shared" si="163"/>
        <v>189000</v>
      </c>
    </row>
    <row r="505" spans="1:22" s="21" customFormat="1" ht="29.1" customHeight="1" x14ac:dyDescent="0.25">
      <c r="A505" s="30" t="s">
        <v>17</v>
      </c>
      <c r="B505" s="29" t="s">
        <v>64</v>
      </c>
      <c r="C505" s="43"/>
      <c r="D505" s="43"/>
      <c r="E505" s="38"/>
      <c r="F505" s="140"/>
      <c r="G505" s="20">
        <f>G506+G507</f>
        <v>443254.63500000001</v>
      </c>
      <c r="H505" s="20">
        <f t="shared" ref="H505:V505" si="164">H506+H507</f>
        <v>0</v>
      </c>
      <c r="I505" s="20">
        <f t="shared" si="164"/>
        <v>0</v>
      </c>
      <c r="J505" s="20">
        <f t="shared" si="164"/>
        <v>443254.63500000001</v>
      </c>
      <c r="K505" s="20">
        <f t="shared" si="164"/>
        <v>237000</v>
      </c>
      <c r="L505" s="20">
        <f t="shared" si="164"/>
        <v>0</v>
      </c>
      <c r="M505" s="20">
        <f t="shared" si="164"/>
        <v>0</v>
      </c>
      <c r="N505" s="20">
        <f t="shared" si="164"/>
        <v>237000</v>
      </c>
      <c r="O505" s="20">
        <f t="shared" si="164"/>
        <v>237000</v>
      </c>
      <c r="P505" s="20">
        <f t="shared" si="164"/>
        <v>0</v>
      </c>
      <c r="Q505" s="20">
        <f t="shared" si="164"/>
        <v>0</v>
      </c>
      <c r="R505" s="20">
        <f t="shared" si="164"/>
        <v>237000</v>
      </c>
      <c r="S505" s="20">
        <f t="shared" si="164"/>
        <v>145000</v>
      </c>
      <c r="T505" s="20">
        <f t="shared" si="164"/>
        <v>0</v>
      </c>
      <c r="U505" s="20">
        <f t="shared" si="164"/>
        <v>0</v>
      </c>
      <c r="V505" s="20">
        <f t="shared" si="164"/>
        <v>145000</v>
      </c>
    </row>
    <row r="506" spans="1:22" s="21" customFormat="1" ht="95.1" customHeight="1" x14ac:dyDescent="0.25">
      <c r="A506" s="30"/>
      <c r="B506" s="139" t="s">
        <v>594</v>
      </c>
      <c r="C506" s="38" t="s">
        <v>595</v>
      </c>
      <c r="D506" s="38" t="s">
        <v>596</v>
      </c>
      <c r="E506" s="38" t="s">
        <v>128</v>
      </c>
      <c r="F506" s="38" t="s">
        <v>597</v>
      </c>
      <c r="G506" s="52">
        <v>328156</v>
      </c>
      <c r="H506" s="40"/>
      <c r="I506" s="52"/>
      <c r="J506" s="52">
        <v>328156</v>
      </c>
      <c r="K506" s="40">
        <v>196300</v>
      </c>
      <c r="L506" s="40"/>
      <c r="M506" s="40"/>
      <c r="N506" s="40">
        <v>196300</v>
      </c>
      <c r="O506" s="40">
        <v>196300</v>
      </c>
      <c r="P506" s="40"/>
      <c r="Q506" s="40"/>
      <c r="R506" s="40">
        <v>196300</v>
      </c>
      <c r="S506" s="52">
        <v>89000</v>
      </c>
      <c r="T506" s="40"/>
      <c r="U506" s="40"/>
      <c r="V506" s="52">
        <v>89000</v>
      </c>
    </row>
    <row r="507" spans="1:22" s="21" customFormat="1" ht="95.1" customHeight="1" x14ac:dyDescent="0.25">
      <c r="A507" s="30"/>
      <c r="B507" s="139" t="s">
        <v>598</v>
      </c>
      <c r="C507" s="38" t="s">
        <v>599</v>
      </c>
      <c r="D507" s="38" t="s">
        <v>600</v>
      </c>
      <c r="E507" s="19" t="s">
        <v>166</v>
      </c>
      <c r="F507" s="19" t="s">
        <v>601</v>
      </c>
      <c r="G507" s="141">
        <v>115098.63499999999</v>
      </c>
      <c r="H507" s="40"/>
      <c r="I507" s="52"/>
      <c r="J507" s="141">
        <v>115098.63499999999</v>
      </c>
      <c r="K507" s="40">
        <v>40700</v>
      </c>
      <c r="L507" s="40"/>
      <c r="M507" s="40"/>
      <c r="N507" s="40">
        <v>40700</v>
      </c>
      <c r="O507" s="40">
        <v>40700</v>
      </c>
      <c r="P507" s="40"/>
      <c r="Q507" s="40"/>
      <c r="R507" s="40">
        <v>40700</v>
      </c>
      <c r="S507" s="52">
        <v>56000</v>
      </c>
      <c r="T507" s="40"/>
      <c r="U507" s="40"/>
      <c r="V507" s="52">
        <v>56000</v>
      </c>
    </row>
    <row r="508" spans="1:22" s="21" customFormat="1" ht="29.1" customHeight="1" x14ac:dyDescent="0.25">
      <c r="A508" s="30" t="s">
        <v>18</v>
      </c>
      <c r="B508" s="33" t="s">
        <v>32</v>
      </c>
      <c r="C508" s="31"/>
      <c r="D508" s="31"/>
      <c r="E508" s="31"/>
      <c r="F508" s="31"/>
      <c r="G508" s="112">
        <f>G509+G510+G511</f>
        <v>187887.44199999998</v>
      </c>
      <c r="H508" s="40"/>
      <c r="I508" s="52"/>
      <c r="J508" s="112">
        <f>J509+J510+J511</f>
        <v>187887.44199999998</v>
      </c>
      <c r="K508" s="40">
        <v>110714</v>
      </c>
      <c r="L508" s="40"/>
      <c r="M508" s="40"/>
      <c r="N508" s="40">
        <v>110714</v>
      </c>
      <c r="O508" s="40">
        <v>110714</v>
      </c>
      <c r="P508" s="40"/>
      <c r="Q508" s="40"/>
      <c r="R508" s="40">
        <v>110714</v>
      </c>
      <c r="S508" s="112">
        <f t="shared" ref="S508" si="165">S509+S510+S511</f>
        <v>44000</v>
      </c>
      <c r="T508" s="40"/>
      <c r="U508" s="40"/>
      <c r="V508" s="112">
        <f t="shared" ref="V508" si="166">V509+V510+V511</f>
        <v>44000</v>
      </c>
    </row>
    <row r="509" spans="1:22" s="21" customFormat="1" ht="84.95" customHeight="1" x14ac:dyDescent="0.25">
      <c r="A509" s="30"/>
      <c r="B509" s="139" t="s">
        <v>602</v>
      </c>
      <c r="C509" s="38" t="s">
        <v>599</v>
      </c>
      <c r="D509" s="38" t="s">
        <v>603</v>
      </c>
      <c r="E509" s="38" t="s">
        <v>128</v>
      </c>
      <c r="F509" s="38" t="s">
        <v>604</v>
      </c>
      <c r="G509" s="52">
        <v>78896</v>
      </c>
      <c r="H509" s="40"/>
      <c r="I509" s="52"/>
      <c r="J509" s="52">
        <v>78896</v>
      </c>
      <c r="K509" s="40">
        <v>49000</v>
      </c>
      <c r="L509" s="40"/>
      <c r="M509" s="40"/>
      <c r="N509" s="40">
        <v>49000</v>
      </c>
      <c r="O509" s="40">
        <v>49000</v>
      </c>
      <c r="P509" s="40"/>
      <c r="Q509" s="40"/>
      <c r="R509" s="40">
        <v>49000</v>
      </c>
      <c r="S509" s="52">
        <v>26000</v>
      </c>
      <c r="T509" s="40"/>
      <c r="U509" s="40"/>
      <c r="V509" s="52">
        <v>26000</v>
      </c>
    </row>
    <row r="510" spans="1:22" s="21" customFormat="1" ht="84.95" customHeight="1" x14ac:dyDescent="0.25">
      <c r="A510" s="30"/>
      <c r="B510" s="139" t="s">
        <v>605</v>
      </c>
      <c r="C510" s="38" t="s">
        <v>606</v>
      </c>
      <c r="D510" s="55" t="s">
        <v>607</v>
      </c>
      <c r="E510" s="55" t="s">
        <v>566</v>
      </c>
      <c r="F510" s="55" t="s">
        <v>608</v>
      </c>
      <c r="G510" s="52">
        <v>78848.09</v>
      </c>
      <c r="H510" s="40"/>
      <c r="I510" s="52"/>
      <c r="J510" s="52">
        <v>78848.09</v>
      </c>
      <c r="K510" s="40">
        <v>50714</v>
      </c>
      <c r="L510" s="40"/>
      <c r="M510" s="40"/>
      <c r="N510" s="40">
        <v>50714</v>
      </c>
      <c r="O510" s="40">
        <v>50714</v>
      </c>
      <c r="P510" s="40"/>
      <c r="Q510" s="40"/>
      <c r="R510" s="40">
        <v>50714</v>
      </c>
      <c r="S510" s="52">
        <v>2000</v>
      </c>
      <c r="T510" s="40"/>
      <c r="U510" s="40"/>
      <c r="V510" s="52">
        <v>2000</v>
      </c>
    </row>
    <row r="511" spans="1:22" s="21" customFormat="1" ht="84.95" customHeight="1" x14ac:dyDescent="0.25">
      <c r="A511" s="30"/>
      <c r="B511" s="139" t="s">
        <v>609</v>
      </c>
      <c r="C511" s="38" t="s">
        <v>610</v>
      </c>
      <c r="D511" s="38" t="s">
        <v>611</v>
      </c>
      <c r="E511" s="19" t="s">
        <v>612</v>
      </c>
      <c r="F511" s="38" t="s">
        <v>613</v>
      </c>
      <c r="G511" s="141">
        <v>30143.351999999999</v>
      </c>
      <c r="H511" s="40"/>
      <c r="I511" s="52"/>
      <c r="J511" s="141">
        <v>30143.351999999999</v>
      </c>
      <c r="K511" s="40">
        <v>11000</v>
      </c>
      <c r="L511" s="40"/>
      <c r="M511" s="40"/>
      <c r="N511" s="40">
        <v>11000</v>
      </c>
      <c r="O511" s="40">
        <v>11000</v>
      </c>
      <c r="P511" s="40"/>
      <c r="Q511" s="40"/>
      <c r="R511" s="40">
        <v>11000</v>
      </c>
      <c r="S511" s="52">
        <v>16000</v>
      </c>
      <c r="T511" s="40"/>
      <c r="U511" s="40"/>
      <c r="V511" s="52">
        <v>16000</v>
      </c>
    </row>
    <row r="512" spans="1:22" s="21" customFormat="1" ht="47.1" customHeight="1" x14ac:dyDescent="0.25">
      <c r="A512" s="30" t="s">
        <v>43</v>
      </c>
      <c r="B512" s="29" t="s">
        <v>44</v>
      </c>
      <c r="C512" s="43"/>
      <c r="D512" s="43"/>
      <c r="E512" s="38"/>
      <c r="F512" s="140"/>
      <c r="G512" s="20">
        <f>G513</f>
        <v>1333266.0690000001</v>
      </c>
      <c r="H512" s="20">
        <f t="shared" ref="H512:V512" si="167">H513</f>
        <v>0</v>
      </c>
      <c r="I512" s="20">
        <f t="shared" si="167"/>
        <v>944200</v>
      </c>
      <c r="J512" s="20">
        <f t="shared" si="167"/>
        <v>389066.06900000002</v>
      </c>
      <c r="K512" s="20">
        <f t="shared" si="167"/>
        <v>216989</v>
      </c>
      <c r="L512" s="20">
        <f t="shared" si="167"/>
        <v>0</v>
      </c>
      <c r="M512" s="20">
        <f t="shared" si="167"/>
        <v>209069</v>
      </c>
      <c r="N512" s="20">
        <f t="shared" si="167"/>
        <v>7920</v>
      </c>
      <c r="O512" s="20">
        <f t="shared" si="167"/>
        <v>216989</v>
      </c>
      <c r="P512" s="20">
        <f t="shared" si="167"/>
        <v>0</v>
      </c>
      <c r="Q512" s="20">
        <f t="shared" si="167"/>
        <v>209069</v>
      </c>
      <c r="R512" s="20">
        <f t="shared" si="167"/>
        <v>7920</v>
      </c>
      <c r="S512" s="20">
        <f t="shared" si="167"/>
        <v>200000</v>
      </c>
      <c r="T512" s="20">
        <f t="shared" si="167"/>
        <v>0</v>
      </c>
      <c r="U512" s="20">
        <f t="shared" si="167"/>
        <v>200000</v>
      </c>
      <c r="V512" s="20">
        <f t="shared" si="167"/>
        <v>0</v>
      </c>
    </row>
    <row r="513" spans="1:22" s="21" customFormat="1" ht="29.1" customHeight="1" x14ac:dyDescent="0.25">
      <c r="A513" s="30" t="s">
        <v>17</v>
      </c>
      <c r="B513" s="29" t="s">
        <v>64</v>
      </c>
      <c r="C513" s="43"/>
      <c r="D513" s="43"/>
      <c r="E513" s="38"/>
      <c r="F513" s="140"/>
      <c r="G513" s="20">
        <f>G514+G515</f>
        <v>1333266.0690000001</v>
      </c>
      <c r="H513" s="20">
        <f t="shared" ref="H513:V513" si="168">H514+H515</f>
        <v>0</v>
      </c>
      <c r="I513" s="20">
        <f t="shared" si="168"/>
        <v>944200</v>
      </c>
      <c r="J513" s="20">
        <f t="shared" si="168"/>
        <v>389066.06900000002</v>
      </c>
      <c r="K513" s="20">
        <f t="shared" si="168"/>
        <v>216989</v>
      </c>
      <c r="L513" s="20">
        <f t="shared" si="168"/>
        <v>0</v>
      </c>
      <c r="M513" s="20">
        <f t="shared" si="168"/>
        <v>209069</v>
      </c>
      <c r="N513" s="20">
        <f t="shared" si="168"/>
        <v>7920</v>
      </c>
      <c r="O513" s="20">
        <f t="shared" si="168"/>
        <v>216989</v>
      </c>
      <c r="P513" s="20">
        <f t="shared" si="168"/>
        <v>0</v>
      </c>
      <c r="Q513" s="20">
        <f t="shared" si="168"/>
        <v>209069</v>
      </c>
      <c r="R513" s="20">
        <f t="shared" si="168"/>
        <v>7920</v>
      </c>
      <c r="S513" s="20">
        <f t="shared" si="168"/>
        <v>200000</v>
      </c>
      <c r="T513" s="20">
        <f t="shared" si="168"/>
        <v>0</v>
      </c>
      <c r="U513" s="20">
        <f t="shared" si="168"/>
        <v>200000</v>
      </c>
      <c r="V513" s="20">
        <f t="shared" si="168"/>
        <v>0</v>
      </c>
    </row>
    <row r="514" spans="1:22" s="21" customFormat="1" ht="64.5" customHeight="1" x14ac:dyDescent="0.25">
      <c r="A514" s="30"/>
      <c r="B514" s="139" t="s">
        <v>614</v>
      </c>
      <c r="C514" s="43" t="s">
        <v>615</v>
      </c>
      <c r="D514" s="43"/>
      <c r="E514" s="38" t="s">
        <v>67</v>
      </c>
      <c r="F514" s="19" t="s">
        <v>616</v>
      </c>
      <c r="G514" s="138">
        <v>991810.06900000002</v>
      </c>
      <c r="H514" s="40"/>
      <c r="I514" s="82">
        <v>650000</v>
      </c>
      <c r="J514" s="40">
        <f>G514-I514</f>
        <v>341810.06900000002</v>
      </c>
      <c r="K514" s="40">
        <f>L514+M514+N514</f>
        <v>212779</v>
      </c>
      <c r="L514" s="40"/>
      <c r="M514" s="40">
        <v>209069</v>
      </c>
      <c r="N514" s="40">
        <v>3710</v>
      </c>
      <c r="O514" s="40">
        <f>P514+Q514+R514</f>
        <v>212779</v>
      </c>
      <c r="P514" s="40"/>
      <c r="Q514" s="40">
        <v>209069</v>
      </c>
      <c r="R514" s="40">
        <v>3710</v>
      </c>
      <c r="S514" s="40">
        <v>100000</v>
      </c>
      <c r="T514" s="40"/>
      <c r="U514" s="40">
        <v>100000</v>
      </c>
      <c r="V514" s="40"/>
    </row>
    <row r="515" spans="1:22" s="21" customFormat="1" ht="101.45" customHeight="1" x14ac:dyDescent="0.25">
      <c r="A515" s="30"/>
      <c r="B515" s="139" t="s">
        <v>617</v>
      </c>
      <c r="C515" s="51" t="s">
        <v>618</v>
      </c>
      <c r="D515" s="43"/>
      <c r="E515" s="72" t="s">
        <v>67</v>
      </c>
      <c r="F515" s="51" t="s">
        <v>619</v>
      </c>
      <c r="G515" s="82">
        <v>341456</v>
      </c>
      <c r="H515" s="40"/>
      <c r="I515" s="82">
        <v>294200</v>
      </c>
      <c r="J515" s="40">
        <f>G515-I515</f>
        <v>47256</v>
      </c>
      <c r="K515" s="40">
        <f>L515+M515+N515</f>
        <v>4210</v>
      </c>
      <c r="L515" s="40"/>
      <c r="M515" s="40"/>
      <c r="N515" s="40">
        <v>4210</v>
      </c>
      <c r="O515" s="40">
        <f>P515+Q515+R515</f>
        <v>4210</v>
      </c>
      <c r="P515" s="40"/>
      <c r="Q515" s="40"/>
      <c r="R515" s="40">
        <v>4210</v>
      </c>
      <c r="S515" s="40">
        <v>100000</v>
      </c>
      <c r="T515" s="40"/>
      <c r="U515" s="40">
        <v>100000</v>
      </c>
      <c r="V515" s="40"/>
    </row>
    <row r="516" spans="1:22" s="21" customFormat="1" ht="38.1" customHeight="1" x14ac:dyDescent="0.25">
      <c r="A516" s="30" t="s">
        <v>111</v>
      </c>
      <c r="B516" s="29" t="s">
        <v>112</v>
      </c>
      <c r="C516" s="51"/>
      <c r="D516" s="43"/>
      <c r="E516" s="72"/>
      <c r="F516" s="51"/>
      <c r="G516" s="142">
        <f>G517</f>
        <v>166253</v>
      </c>
      <c r="H516" s="142">
        <f t="shared" ref="H516:V517" si="169">H517</f>
        <v>0</v>
      </c>
      <c r="I516" s="142">
        <f t="shared" si="169"/>
        <v>150000</v>
      </c>
      <c r="J516" s="142">
        <f t="shared" si="169"/>
        <v>16253</v>
      </c>
      <c r="K516" s="142">
        <f t="shared" si="169"/>
        <v>0</v>
      </c>
      <c r="L516" s="142">
        <f t="shared" si="169"/>
        <v>0</v>
      </c>
      <c r="M516" s="142">
        <f t="shared" si="169"/>
        <v>0</v>
      </c>
      <c r="N516" s="142">
        <f t="shared" si="169"/>
        <v>0</v>
      </c>
      <c r="O516" s="142">
        <f t="shared" si="169"/>
        <v>0</v>
      </c>
      <c r="P516" s="142">
        <f t="shared" si="169"/>
        <v>0</v>
      </c>
      <c r="Q516" s="142">
        <f t="shared" si="169"/>
        <v>0</v>
      </c>
      <c r="R516" s="142">
        <f t="shared" si="169"/>
        <v>0</v>
      </c>
      <c r="S516" s="142">
        <f t="shared" si="169"/>
        <v>83000</v>
      </c>
      <c r="T516" s="142">
        <f t="shared" si="169"/>
        <v>0</v>
      </c>
      <c r="U516" s="142">
        <f t="shared" si="169"/>
        <v>83000</v>
      </c>
      <c r="V516" s="142">
        <f t="shared" si="169"/>
        <v>0</v>
      </c>
    </row>
    <row r="517" spans="1:22" s="21" customFormat="1" ht="24.6" customHeight="1" x14ac:dyDescent="0.25">
      <c r="A517" s="30" t="s">
        <v>17</v>
      </c>
      <c r="B517" s="29" t="s">
        <v>64</v>
      </c>
      <c r="C517" s="51"/>
      <c r="D517" s="43"/>
      <c r="E517" s="72"/>
      <c r="F517" s="51"/>
      <c r="G517" s="142">
        <f>G518</f>
        <v>166253</v>
      </c>
      <c r="H517" s="142">
        <f t="shared" si="169"/>
        <v>0</v>
      </c>
      <c r="I517" s="142">
        <f t="shared" si="169"/>
        <v>150000</v>
      </c>
      <c r="J517" s="142">
        <f t="shared" si="169"/>
        <v>16253</v>
      </c>
      <c r="K517" s="142">
        <f t="shared" si="169"/>
        <v>0</v>
      </c>
      <c r="L517" s="142">
        <f t="shared" si="169"/>
        <v>0</v>
      </c>
      <c r="M517" s="142">
        <f t="shared" si="169"/>
        <v>0</v>
      </c>
      <c r="N517" s="142">
        <f t="shared" si="169"/>
        <v>0</v>
      </c>
      <c r="O517" s="142">
        <f t="shared" si="169"/>
        <v>0</v>
      </c>
      <c r="P517" s="142">
        <f t="shared" si="169"/>
        <v>0</v>
      </c>
      <c r="Q517" s="142">
        <f t="shared" si="169"/>
        <v>0</v>
      </c>
      <c r="R517" s="142">
        <f t="shared" si="169"/>
        <v>0</v>
      </c>
      <c r="S517" s="142">
        <f t="shared" si="169"/>
        <v>83000</v>
      </c>
      <c r="T517" s="142">
        <f t="shared" si="169"/>
        <v>0</v>
      </c>
      <c r="U517" s="142">
        <f t="shared" si="169"/>
        <v>83000</v>
      </c>
      <c r="V517" s="142">
        <f t="shared" si="169"/>
        <v>0</v>
      </c>
    </row>
    <row r="518" spans="1:22" s="21" customFormat="1" ht="55.5" customHeight="1" x14ac:dyDescent="0.25">
      <c r="A518" s="30"/>
      <c r="B518" s="65" t="s">
        <v>620</v>
      </c>
      <c r="C518" s="51" t="s">
        <v>326</v>
      </c>
      <c r="D518" s="43"/>
      <c r="E518" s="72" t="s">
        <v>67</v>
      </c>
      <c r="F518" s="143" t="s">
        <v>621</v>
      </c>
      <c r="G518" s="40">
        <v>166253</v>
      </c>
      <c r="H518" s="40"/>
      <c r="I518" s="82">
        <v>150000</v>
      </c>
      <c r="J518" s="40">
        <f>G518-I518</f>
        <v>16253</v>
      </c>
      <c r="K518" s="40"/>
      <c r="L518" s="40"/>
      <c r="M518" s="40"/>
      <c r="N518" s="40"/>
      <c r="O518" s="40"/>
      <c r="P518" s="40"/>
      <c r="Q518" s="40"/>
      <c r="R518" s="40"/>
      <c r="S518" s="40">
        <v>83000</v>
      </c>
      <c r="T518" s="40"/>
      <c r="U518" s="40">
        <v>83000</v>
      </c>
      <c r="V518" s="40"/>
    </row>
    <row r="519" spans="1:22" s="50" customFormat="1" ht="51.95" customHeight="1" x14ac:dyDescent="0.25">
      <c r="A519" s="45" t="s">
        <v>62</v>
      </c>
      <c r="B519" s="129" t="s">
        <v>622</v>
      </c>
      <c r="C519" s="49"/>
      <c r="D519" s="49"/>
      <c r="E519" s="48"/>
      <c r="F519" s="31"/>
      <c r="G519" s="20">
        <f>G520</f>
        <v>2180000</v>
      </c>
      <c r="H519" s="20">
        <f t="shared" ref="H519:V522" si="170">H520</f>
        <v>0</v>
      </c>
      <c r="I519" s="20">
        <f t="shared" si="170"/>
        <v>1400000</v>
      </c>
      <c r="J519" s="20">
        <f t="shared" si="170"/>
        <v>780000</v>
      </c>
      <c r="K519" s="20">
        <f t="shared" si="170"/>
        <v>158490</v>
      </c>
      <c r="L519" s="20">
        <f t="shared" si="170"/>
        <v>0</v>
      </c>
      <c r="M519" s="20">
        <f t="shared" si="170"/>
        <v>0</v>
      </c>
      <c r="N519" s="20">
        <f t="shared" si="170"/>
        <v>158490</v>
      </c>
      <c r="O519" s="20">
        <f t="shared" si="170"/>
        <v>158490</v>
      </c>
      <c r="P519" s="20">
        <f t="shared" si="170"/>
        <v>0</v>
      </c>
      <c r="Q519" s="20">
        <f t="shared" si="170"/>
        <v>0</v>
      </c>
      <c r="R519" s="20">
        <f t="shared" si="170"/>
        <v>158490</v>
      </c>
      <c r="S519" s="20">
        <f t="shared" si="170"/>
        <v>100000</v>
      </c>
      <c r="T519" s="20">
        <f t="shared" si="170"/>
        <v>0</v>
      </c>
      <c r="U519" s="20">
        <f t="shared" si="170"/>
        <v>0</v>
      </c>
      <c r="V519" s="20">
        <f t="shared" si="170"/>
        <v>100000</v>
      </c>
    </row>
    <row r="520" spans="1:22" s="50" customFormat="1" ht="32.1" customHeight="1" x14ac:dyDescent="0.25">
      <c r="A520" s="17" t="s">
        <v>540</v>
      </c>
      <c r="B520" s="27" t="s">
        <v>16</v>
      </c>
      <c r="C520" s="49"/>
      <c r="D520" s="49"/>
      <c r="E520" s="48"/>
      <c r="F520" s="31"/>
      <c r="G520" s="20">
        <f>G521</f>
        <v>2180000</v>
      </c>
      <c r="H520" s="20">
        <f t="shared" si="170"/>
        <v>0</v>
      </c>
      <c r="I520" s="20">
        <f t="shared" si="170"/>
        <v>1400000</v>
      </c>
      <c r="J520" s="20">
        <f t="shared" si="170"/>
        <v>780000</v>
      </c>
      <c r="K520" s="20">
        <f t="shared" si="170"/>
        <v>158490</v>
      </c>
      <c r="L520" s="20">
        <f t="shared" si="170"/>
        <v>0</v>
      </c>
      <c r="M520" s="20">
        <f t="shared" si="170"/>
        <v>0</v>
      </c>
      <c r="N520" s="20">
        <f t="shared" si="170"/>
        <v>158490</v>
      </c>
      <c r="O520" s="20">
        <f t="shared" si="170"/>
        <v>158490</v>
      </c>
      <c r="P520" s="20">
        <f t="shared" si="170"/>
        <v>0</v>
      </c>
      <c r="Q520" s="20">
        <f t="shared" si="170"/>
        <v>0</v>
      </c>
      <c r="R520" s="20">
        <f t="shared" si="170"/>
        <v>158490</v>
      </c>
      <c r="S520" s="20">
        <f t="shared" si="170"/>
        <v>100000</v>
      </c>
      <c r="T520" s="20">
        <f t="shared" si="170"/>
        <v>0</v>
      </c>
      <c r="U520" s="20">
        <f t="shared" si="170"/>
        <v>0</v>
      </c>
      <c r="V520" s="20">
        <f t="shared" si="170"/>
        <v>100000</v>
      </c>
    </row>
    <row r="521" spans="1:22" s="21" customFormat="1" ht="45.6" customHeight="1" x14ac:dyDescent="0.25">
      <c r="A521" s="30" t="s">
        <v>30</v>
      </c>
      <c r="B521" s="29" t="s">
        <v>44</v>
      </c>
      <c r="C521" s="43"/>
      <c r="D521" s="43"/>
      <c r="E521" s="38"/>
      <c r="F521" s="140"/>
      <c r="G521" s="20">
        <f>G522</f>
        <v>2180000</v>
      </c>
      <c r="H521" s="20">
        <f t="shared" si="170"/>
        <v>0</v>
      </c>
      <c r="I521" s="20">
        <f t="shared" si="170"/>
        <v>1400000</v>
      </c>
      <c r="J521" s="20">
        <f t="shared" si="170"/>
        <v>780000</v>
      </c>
      <c r="K521" s="20">
        <f t="shared" si="170"/>
        <v>158490</v>
      </c>
      <c r="L521" s="20">
        <f t="shared" si="170"/>
        <v>0</v>
      </c>
      <c r="M521" s="20">
        <f t="shared" si="170"/>
        <v>0</v>
      </c>
      <c r="N521" s="20">
        <f t="shared" si="170"/>
        <v>158490</v>
      </c>
      <c r="O521" s="20">
        <f t="shared" si="170"/>
        <v>158490</v>
      </c>
      <c r="P521" s="20">
        <f t="shared" si="170"/>
        <v>0</v>
      </c>
      <c r="Q521" s="20">
        <f t="shared" si="170"/>
        <v>0</v>
      </c>
      <c r="R521" s="20">
        <f t="shared" si="170"/>
        <v>158490</v>
      </c>
      <c r="S521" s="20">
        <f t="shared" si="170"/>
        <v>100000</v>
      </c>
      <c r="T521" s="20">
        <f t="shared" si="170"/>
        <v>0</v>
      </c>
      <c r="U521" s="20">
        <f t="shared" si="170"/>
        <v>0</v>
      </c>
      <c r="V521" s="20">
        <f t="shared" si="170"/>
        <v>100000</v>
      </c>
    </row>
    <row r="522" spans="1:22" s="21" customFormat="1" ht="24.95" customHeight="1" x14ac:dyDescent="0.25">
      <c r="A522" s="30" t="s">
        <v>17</v>
      </c>
      <c r="B522" s="29" t="s">
        <v>467</v>
      </c>
      <c r="C522" s="43"/>
      <c r="D522" s="43"/>
      <c r="E522" s="38"/>
      <c r="F522" s="140"/>
      <c r="G522" s="20">
        <f>G523</f>
        <v>2180000</v>
      </c>
      <c r="H522" s="20">
        <f t="shared" si="170"/>
        <v>0</v>
      </c>
      <c r="I522" s="20">
        <f t="shared" si="170"/>
        <v>1400000</v>
      </c>
      <c r="J522" s="20">
        <f t="shared" si="170"/>
        <v>780000</v>
      </c>
      <c r="K522" s="20">
        <f t="shared" si="170"/>
        <v>158490</v>
      </c>
      <c r="L522" s="20">
        <f t="shared" si="170"/>
        <v>0</v>
      </c>
      <c r="M522" s="20">
        <f t="shared" si="170"/>
        <v>0</v>
      </c>
      <c r="N522" s="20">
        <f t="shared" si="170"/>
        <v>158490</v>
      </c>
      <c r="O522" s="20">
        <f t="shared" si="170"/>
        <v>158490</v>
      </c>
      <c r="P522" s="20">
        <f t="shared" si="170"/>
        <v>0</v>
      </c>
      <c r="Q522" s="20">
        <f t="shared" si="170"/>
        <v>0</v>
      </c>
      <c r="R522" s="20">
        <f t="shared" si="170"/>
        <v>158490</v>
      </c>
      <c r="S522" s="20">
        <f t="shared" si="170"/>
        <v>100000</v>
      </c>
      <c r="T522" s="20">
        <f t="shared" si="170"/>
        <v>0</v>
      </c>
      <c r="U522" s="20">
        <f t="shared" si="170"/>
        <v>0</v>
      </c>
      <c r="V522" s="20">
        <f t="shared" si="170"/>
        <v>100000</v>
      </c>
    </row>
    <row r="523" spans="1:22" s="21" customFormat="1" ht="113.45" customHeight="1" x14ac:dyDescent="0.25">
      <c r="A523" s="36"/>
      <c r="B523" s="139" t="s">
        <v>623</v>
      </c>
      <c r="C523" s="43" t="s">
        <v>624</v>
      </c>
      <c r="D523" s="38" t="s">
        <v>625</v>
      </c>
      <c r="E523" s="38" t="s">
        <v>460</v>
      </c>
      <c r="F523" s="19" t="s">
        <v>589</v>
      </c>
      <c r="G523" s="40">
        <v>2180000</v>
      </c>
      <c r="H523" s="40"/>
      <c r="I523" s="52">
        <v>1400000</v>
      </c>
      <c r="J523" s="40">
        <v>780000</v>
      </c>
      <c r="K523" s="40">
        <v>158490</v>
      </c>
      <c r="L523" s="40"/>
      <c r="M523" s="40"/>
      <c r="N523" s="40">
        <v>158490</v>
      </c>
      <c r="O523" s="40">
        <v>158490</v>
      </c>
      <c r="P523" s="40"/>
      <c r="Q523" s="40"/>
      <c r="R523" s="40">
        <v>158490</v>
      </c>
      <c r="S523" s="52">
        <v>100000</v>
      </c>
      <c r="T523" s="40"/>
      <c r="U523" s="40"/>
      <c r="V523" s="52">
        <v>100000</v>
      </c>
    </row>
    <row r="524" spans="1:22" s="50" customFormat="1" ht="24.95" customHeight="1" x14ac:dyDescent="0.25">
      <c r="A524" s="45" t="s">
        <v>69</v>
      </c>
      <c r="B524" s="129" t="s">
        <v>121</v>
      </c>
      <c r="C524" s="49"/>
      <c r="D524" s="49"/>
      <c r="E524" s="48"/>
      <c r="F524" s="31"/>
      <c r="G524" s="20">
        <f>G525</f>
        <v>65167</v>
      </c>
      <c r="H524" s="20">
        <f t="shared" ref="H524:V527" si="171">H525</f>
        <v>0</v>
      </c>
      <c r="I524" s="20">
        <f t="shared" si="171"/>
        <v>0</v>
      </c>
      <c r="J524" s="20">
        <f t="shared" si="171"/>
        <v>30000</v>
      </c>
      <c r="K524" s="20">
        <f t="shared" si="171"/>
        <v>10000</v>
      </c>
      <c r="L524" s="20">
        <f t="shared" si="171"/>
        <v>0</v>
      </c>
      <c r="M524" s="20">
        <f t="shared" si="171"/>
        <v>0</v>
      </c>
      <c r="N524" s="20">
        <f t="shared" si="171"/>
        <v>10000</v>
      </c>
      <c r="O524" s="20">
        <f t="shared" si="171"/>
        <v>10000</v>
      </c>
      <c r="P524" s="20">
        <f t="shared" si="171"/>
        <v>0</v>
      </c>
      <c r="Q524" s="20">
        <f t="shared" si="171"/>
        <v>0</v>
      </c>
      <c r="R524" s="20">
        <f t="shared" si="171"/>
        <v>10000</v>
      </c>
      <c r="S524" s="20">
        <f t="shared" si="171"/>
        <v>8000</v>
      </c>
      <c r="T524" s="20">
        <f t="shared" si="171"/>
        <v>0</v>
      </c>
      <c r="U524" s="20">
        <f t="shared" si="171"/>
        <v>0</v>
      </c>
      <c r="V524" s="20">
        <f t="shared" si="171"/>
        <v>8000</v>
      </c>
    </row>
    <row r="525" spans="1:22" s="50" customFormat="1" ht="24.95" customHeight="1" x14ac:dyDescent="0.25">
      <c r="A525" s="17" t="s">
        <v>540</v>
      </c>
      <c r="B525" s="27" t="s">
        <v>16</v>
      </c>
      <c r="C525" s="49"/>
      <c r="D525" s="49"/>
      <c r="E525" s="48"/>
      <c r="F525" s="31"/>
      <c r="G525" s="20">
        <f>G526</f>
        <v>65167</v>
      </c>
      <c r="H525" s="20">
        <f t="shared" si="171"/>
        <v>0</v>
      </c>
      <c r="I525" s="20">
        <f t="shared" si="171"/>
        <v>0</v>
      </c>
      <c r="J525" s="20">
        <f t="shared" si="171"/>
        <v>30000</v>
      </c>
      <c r="K525" s="20">
        <f t="shared" si="171"/>
        <v>10000</v>
      </c>
      <c r="L525" s="20">
        <f t="shared" si="171"/>
        <v>0</v>
      </c>
      <c r="M525" s="20">
        <f t="shared" si="171"/>
        <v>0</v>
      </c>
      <c r="N525" s="20">
        <f t="shared" si="171"/>
        <v>10000</v>
      </c>
      <c r="O525" s="20">
        <f t="shared" si="171"/>
        <v>10000</v>
      </c>
      <c r="P525" s="20">
        <f t="shared" si="171"/>
        <v>0</v>
      </c>
      <c r="Q525" s="20">
        <f t="shared" si="171"/>
        <v>0</v>
      </c>
      <c r="R525" s="20">
        <f t="shared" si="171"/>
        <v>10000</v>
      </c>
      <c r="S525" s="20">
        <f t="shared" si="171"/>
        <v>8000</v>
      </c>
      <c r="T525" s="20">
        <f t="shared" si="171"/>
        <v>0</v>
      </c>
      <c r="U525" s="20">
        <f t="shared" si="171"/>
        <v>0</v>
      </c>
      <c r="V525" s="20">
        <f t="shared" si="171"/>
        <v>8000</v>
      </c>
    </row>
    <row r="526" spans="1:22" s="21" customFormat="1" ht="35.1" customHeight="1" x14ac:dyDescent="0.25">
      <c r="A526" s="30" t="s">
        <v>30</v>
      </c>
      <c r="B526" s="29" t="s">
        <v>71</v>
      </c>
      <c r="C526" s="43"/>
      <c r="D526" s="43"/>
      <c r="E526" s="38"/>
      <c r="F526" s="140"/>
      <c r="G526" s="20">
        <f>G527</f>
        <v>65167</v>
      </c>
      <c r="H526" s="20">
        <f t="shared" si="171"/>
        <v>0</v>
      </c>
      <c r="I526" s="20">
        <f t="shared" si="171"/>
        <v>0</v>
      </c>
      <c r="J526" s="20">
        <f t="shared" si="171"/>
        <v>30000</v>
      </c>
      <c r="K526" s="20">
        <f t="shared" si="171"/>
        <v>10000</v>
      </c>
      <c r="L526" s="20">
        <f t="shared" si="171"/>
        <v>0</v>
      </c>
      <c r="M526" s="20">
        <f t="shared" si="171"/>
        <v>0</v>
      </c>
      <c r="N526" s="20">
        <f t="shared" si="171"/>
        <v>10000</v>
      </c>
      <c r="O526" s="20">
        <f t="shared" si="171"/>
        <v>10000</v>
      </c>
      <c r="P526" s="20">
        <f t="shared" si="171"/>
        <v>0</v>
      </c>
      <c r="Q526" s="20">
        <f t="shared" si="171"/>
        <v>0</v>
      </c>
      <c r="R526" s="20">
        <f t="shared" si="171"/>
        <v>10000</v>
      </c>
      <c r="S526" s="20">
        <f t="shared" si="171"/>
        <v>8000</v>
      </c>
      <c r="T526" s="20">
        <f t="shared" si="171"/>
        <v>0</v>
      </c>
      <c r="U526" s="20">
        <f t="shared" si="171"/>
        <v>0</v>
      </c>
      <c r="V526" s="20">
        <f t="shared" si="171"/>
        <v>8000</v>
      </c>
    </row>
    <row r="527" spans="1:22" s="21" customFormat="1" ht="24.95" customHeight="1" x14ac:dyDescent="0.25">
      <c r="A527" s="30" t="s">
        <v>17</v>
      </c>
      <c r="B527" s="29" t="s">
        <v>32</v>
      </c>
      <c r="C527" s="43"/>
      <c r="D527" s="43"/>
      <c r="E527" s="38"/>
      <c r="F527" s="140"/>
      <c r="G527" s="20">
        <f>G528</f>
        <v>65167</v>
      </c>
      <c r="H527" s="20">
        <f t="shared" si="171"/>
        <v>0</v>
      </c>
      <c r="I527" s="20">
        <f t="shared" si="171"/>
        <v>0</v>
      </c>
      <c r="J527" s="20">
        <f t="shared" si="171"/>
        <v>30000</v>
      </c>
      <c r="K527" s="20">
        <f t="shared" si="171"/>
        <v>10000</v>
      </c>
      <c r="L527" s="20">
        <f t="shared" si="171"/>
        <v>0</v>
      </c>
      <c r="M527" s="20">
        <f t="shared" si="171"/>
        <v>0</v>
      </c>
      <c r="N527" s="20">
        <f t="shared" si="171"/>
        <v>10000</v>
      </c>
      <c r="O527" s="20">
        <f t="shared" si="171"/>
        <v>10000</v>
      </c>
      <c r="P527" s="20">
        <f t="shared" si="171"/>
        <v>0</v>
      </c>
      <c r="Q527" s="20">
        <f t="shared" si="171"/>
        <v>0</v>
      </c>
      <c r="R527" s="20">
        <f t="shared" si="171"/>
        <v>10000</v>
      </c>
      <c r="S527" s="20">
        <f t="shared" si="171"/>
        <v>8000</v>
      </c>
      <c r="T527" s="20">
        <f t="shared" si="171"/>
        <v>0</v>
      </c>
      <c r="U527" s="20">
        <f t="shared" si="171"/>
        <v>0</v>
      </c>
      <c r="V527" s="20">
        <f t="shared" si="171"/>
        <v>8000</v>
      </c>
    </row>
    <row r="528" spans="1:22" s="21" customFormat="1" ht="138.94999999999999" customHeight="1" x14ac:dyDescent="0.25">
      <c r="A528" s="36"/>
      <c r="B528" s="139" t="s">
        <v>626</v>
      </c>
      <c r="C528" s="43" t="s">
        <v>123</v>
      </c>
      <c r="D528" s="38" t="s">
        <v>627</v>
      </c>
      <c r="E528" s="38" t="s">
        <v>41</v>
      </c>
      <c r="F528" s="38" t="s">
        <v>628</v>
      </c>
      <c r="G528" s="39">
        <v>65167</v>
      </c>
      <c r="H528" s="40"/>
      <c r="I528" s="52"/>
      <c r="J528" s="52">
        <v>30000</v>
      </c>
      <c r="K528" s="40">
        <v>10000</v>
      </c>
      <c r="L528" s="40"/>
      <c r="M528" s="40"/>
      <c r="N528" s="40">
        <v>10000</v>
      </c>
      <c r="O528" s="40">
        <v>10000</v>
      </c>
      <c r="P528" s="40"/>
      <c r="Q528" s="40"/>
      <c r="R528" s="40">
        <v>10000</v>
      </c>
      <c r="S528" s="40">
        <v>8000</v>
      </c>
      <c r="T528" s="40"/>
      <c r="U528" s="40"/>
      <c r="V528" s="40">
        <v>8000</v>
      </c>
    </row>
    <row r="529" spans="1:22" s="21" customFormat="1" ht="24.95" customHeight="1" x14ac:dyDescent="0.25">
      <c r="A529" s="45" t="s">
        <v>194</v>
      </c>
      <c r="B529" s="129" t="s">
        <v>195</v>
      </c>
      <c r="C529" s="43"/>
      <c r="D529" s="43"/>
      <c r="E529" s="38"/>
      <c r="F529" s="140"/>
      <c r="G529" s="20">
        <f>G530</f>
        <v>87297</v>
      </c>
      <c r="H529" s="20">
        <f t="shared" ref="H529:V531" si="172">H530</f>
        <v>0</v>
      </c>
      <c r="I529" s="20">
        <f t="shared" si="172"/>
        <v>0</v>
      </c>
      <c r="J529" s="20">
        <f t="shared" si="172"/>
        <v>76200</v>
      </c>
      <c r="K529" s="20">
        <f t="shared" si="172"/>
        <v>56200</v>
      </c>
      <c r="L529" s="20">
        <f t="shared" si="172"/>
        <v>0</v>
      </c>
      <c r="M529" s="20">
        <f t="shared" si="172"/>
        <v>0</v>
      </c>
      <c r="N529" s="20">
        <f t="shared" si="172"/>
        <v>56200</v>
      </c>
      <c r="O529" s="20">
        <f t="shared" si="172"/>
        <v>56200</v>
      </c>
      <c r="P529" s="20">
        <f t="shared" si="172"/>
        <v>0</v>
      </c>
      <c r="Q529" s="20">
        <f t="shared" si="172"/>
        <v>0</v>
      </c>
      <c r="R529" s="20">
        <f t="shared" si="172"/>
        <v>56200</v>
      </c>
      <c r="S529" s="20">
        <f t="shared" si="172"/>
        <v>13500</v>
      </c>
      <c r="T529" s="20">
        <f t="shared" si="172"/>
        <v>0</v>
      </c>
      <c r="U529" s="20">
        <f t="shared" si="172"/>
        <v>0</v>
      </c>
      <c r="V529" s="20">
        <f t="shared" si="172"/>
        <v>13500</v>
      </c>
    </row>
    <row r="530" spans="1:22" s="21" customFormat="1" ht="24.95" customHeight="1" x14ac:dyDescent="0.25">
      <c r="A530" s="17" t="s">
        <v>540</v>
      </c>
      <c r="B530" s="27" t="s">
        <v>16</v>
      </c>
      <c r="C530" s="43"/>
      <c r="D530" s="43"/>
      <c r="E530" s="38"/>
      <c r="F530" s="140"/>
      <c r="G530" s="20">
        <f>G531</f>
        <v>87297</v>
      </c>
      <c r="H530" s="20">
        <f t="shared" si="172"/>
        <v>0</v>
      </c>
      <c r="I530" s="20">
        <f t="shared" si="172"/>
        <v>0</v>
      </c>
      <c r="J530" s="20">
        <f t="shared" si="172"/>
        <v>76200</v>
      </c>
      <c r="K530" s="20">
        <f t="shared" si="172"/>
        <v>56200</v>
      </c>
      <c r="L530" s="20">
        <f t="shared" si="172"/>
        <v>0</v>
      </c>
      <c r="M530" s="20">
        <f t="shared" si="172"/>
        <v>0</v>
      </c>
      <c r="N530" s="20">
        <f t="shared" si="172"/>
        <v>56200</v>
      </c>
      <c r="O530" s="20">
        <f t="shared" si="172"/>
        <v>56200</v>
      </c>
      <c r="P530" s="20">
        <f t="shared" si="172"/>
        <v>0</v>
      </c>
      <c r="Q530" s="20">
        <f t="shared" si="172"/>
        <v>0</v>
      </c>
      <c r="R530" s="20">
        <f t="shared" si="172"/>
        <v>56200</v>
      </c>
      <c r="S530" s="20">
        <f t="shared" si="172"/>
        <v>13500</v>
      </c>
      <c r="T530" s="20">
        <f t="shared" si="172"/>
        <v>0</v>
      </c>
      <c r="U530" s="20">
        <f t="shared" si="172"/>
        <v>0</v>
      </c>
      <c r="V530" s="20">
        <f t="shared" si="172"/>
        <v>13500</v>
      </c>
    </row>
    <row r="531" spans="1:22" s="21" customFormat="1" ht="39" customHeight="1" x14ac:dyDescent="0.25">
      <c r="A531" s="30" t="s">
        <v>30</v>
      </c>
      <c r="B531" s="29" t="s">
        <v>31</v>
      </c>
      <c r="C531" s="43"/>
      <c r="D531" s="43"/>
      <c r="E531" s="38"/>
      <c r="F531" s="140"/>
      <c r="G531" s="20">
        <f>G532</f>
        <v>87297</v>
      </c>
      <c r="H531" s="20">
        <f t="shared" si="172"/>
        <v>0</v>
      </c>
      <c r="I531" s="20">
        <f t="shared" si="172"/>
        <v>0</v>
      </c>
      <c r="J531" s="20">
        <f t="shared" si="172"/>
        <v>76200</v>
      </c>
      <c r="K531" s="20">
        <f t="shared" si="172"/>
        <v>56200</v>
      </c>
      <c r="L531" s="20">
        <f t="shared" si="172"/>
        <v>0</v>
      </c>
      <c r="M531" s="20">
        <f t="shared" si="172"/>
        <v>0</v>
      </c>
      <c r="N531" s="20">
        <f t="shared" si="172"/>
        <v>56200</v>
      </c>
      <c r="O531" s="20">
        <f t="shared" si="172"/>
        <v>56200</v>
      </c>
      <c r="P531" s="20">
        <f t="shared" si="172"/>
        <v>0</v>
      </c>
      <c r="Q531" s="20">
        <f t="shared" si="172"/>
        <v>0</v>
      </c>
      <c r="R531" s="20">
        <f t="shared" si="172"/>
        <v>56200</v>
      </c>
      <c r="S531" s="20">
        <f t="shared" si="172"/>
        <v>13500</v>
      </c>
      <c r="T531" s="20">
        <f t="shared" si="172"/>
        <v>0</v>
      </c>
      <c r="U531" s="20">
        <f t="shared" si="172"/>
        <v>0</v>
      </c>
      <c r="V531" s="20">
        <f t="shared" si="172"/>
        <v>13500</v>
      </c>
    </row>
    <row r="532" spans="1:22" s="21" customFormat="1" ht="24.95" customHeight="1" x14ac:dyDescent="0.25">
      <c r="A532" s="30" t="s">
        <v>17</v>
      </c>
      <c r="B532" s="29" t="s">
        <v>32</v>
      </c>
      <c r="C532" s="43"/>
      <c r="D532" s="43"/>
      <c r="E532" s="38"/>
      <c r="F532" s="140"/>
      <c r="G532" s="20">
        <f>G533+G534+G535</f>
        <v>87297</v>
      </c>
      <c r="H532" s="20">
        <f t="shared" ref="H532:V532" si="173">H533+H534+H535</f>
        <v>0</v>
      </c>
      <c r="I532" s="20">
        <f t="shared" si="173"/>
        <v>0</v>
      </c>
      <c r="J532" s="20">
        <f t="shared" si="173"/>
        <v>76200</v>
      </c>
      <c r="K532" s="20">
        <f t="shared" si="173"/>
        <v>56200</v>
      </c>
      <c r="L532" s="20">
        <f t="shared" si="173"/>
        <v>0</v>
      </c>
      <c r="M532" s="20">
        <f t="shared" si="173"/>
        <v>0</v>
      </c>
      <c r="N532" s="20">
        <f t="shared" si="173"/>
        <v>56200</v>
      </c>
      <c r="O532" s="20">
        <f t="shared" si="173"/>
        <v>56200</v>
      </c>
      <c r="P532" s="20">
        <f t="shared" si="173"/>
        <v>0</v>
      </c>
      <c r="Q532" s="20">
        <f t="shared" si="173"/>
        <v>0</v>
      </c>
      <c r="R532" s="20">
        <f t="shared" si="173"/>
        <v>56200</v>
      </c>
      <c r="S532" s="20">
        <f t="shared" si="173"/>
        <v>13500</v>
      </c>
      <c r="T532" s="20">
        <f t="shared" si="173"/>
        <v>0</v>
      </c>
      <c r="U532" s="20">
        <f t="shared" si="173"/>
        <v>0</v>
      </c>
      <c r="V532" s="20">
        <f t="shared" si="173"/>
        <v>13500</v>
      </c>
    </row>
    <row r="533" spans="1:22" s="21" customFormat="1" ht="73.5" customHeight="1" x14ac:dyDescent="0.25">
      <c r="A533" s="36"/>
      <c r="B533" s="65" t="s">
        <v>629</v>
      </c>
      <c r="C533" s="43" t="s">
        <v>197</v>
      </c>
      <c r="D533" s="51" t="s">
        <v>630</v>
      </c>
      <c r="E533" s="43" t="s">
        <v>35</v>
      </c>
      <c r="F533" s="43" t="s">
        <v>631</v>
      </c>
      <c r="G533" s="53">
        <v>7776</v>
      </c>
      <c r="H533" s="40"/>
      <c r="I533" s="52"/>
      <c r="J533" s="53">
        <v>7700</v>
      </c>
      <c r="K533" s="40">
        <v>5000</v>
      </c>
      <c r="L533" s="40"/>
      <c r="M533" s="40"/>
      <c r="N533" s="40">
        <v>5000</v>
      </c>
      <c r="O533" s="40">
        <v>5000</v>
      </c>
      <c r="P533" s="40"/>
      <c r="Q533" s="40"/>
      <c r="R533" s="40">
        <v>5000</v>
      </c>
      <c r="S533" s="52">
        <v>2700</v>
      </c>
      <c r="T533" s="40"/>
      <c r="U533" s="40"/>
      <c r="V533" s="52">
        <v>2700</v>
      </c>
    </row>
    <row r="534" spans="1:22" s="21" customFormat="1" ht="73.5" customHeight="1" x14ac:dyDescent="0.25">
      <c r="A534" s="36"/>
      <c r="B534" s="65" t="s">
        <v>632</v>
      </c>
      <c r="C534" s="43" t="s">
        <v>197</v>
      </c>
      <c r="D534" s="51" t="s">
        <v>633</v>
      </c>
      <c r="E534" s="43" t="s">
        <v>41</v>
      </c>
      <c r="F534" s="43" t="s">
        <v>634</v>
      </c>
      <c r="G534" s="53">
        <v>20690</v>
      </c>
      <c r="H534" s="40"/>
      <c r="I534" s="52"/>
      <c r="J534" s="53">
        <v>17000</v>
      </c>
      <c r="K534" s="40">
        <v>10000</v>
      </c>
      <c r="L534" s="40"/>
      <c r="M534" s="40"/>
      <c r="N534" s="40">
        <v>10000</v>
      </c>
      <c r="O534" s="40">
        <v>10000</v>
      </c>
      <c r="P534" s="40"/>
      <c r="Q534" s="40"/>
      <c r="R534" s="40">
        <v>10000</v>
      </c>
      <c r="S534" s="52">
        <v>7000</v>
      </c>
      <c r="T534" s="40"/>
      <c r="U534" s="40"/>
      <c r="V534" s="52">
        <v>7000</v>
      </c>
    </row>
    <row r="535" spans="1:22" s="21" customFormat="1" ht="73.5" customHeight="1" x14ac:dyDescent="0.25">
      <c r="A535" s="36"/>
      <c r="B535" s="65" t="s">
        <v>635</v>
      </c>
      <c r="C535" s="43" t="s">
        <v>197</v>
      </c>
      <c r="D535" s="43"/>
      <c r="E535" s="43" t="s">
        <v>96</v>
      </c>
      <c r="F535" s="43" t="s">
        <v>636</v>
      </c>
      <c r="G535" s="53">
        <v>58831</v>
      </c>
      <c r="H535" s="40"/>
      <c r="I535" s="52"/>
      <c r="J535" s="53">
        <f>20000+21200+10300</f>
        <v>51500</v>
      </c>
      <c r="K535" s="40">
        <v>41200</v>
      </c>
      <c r="L535" s="40"/>
      <c r="M535" s="40"/>
      <c r="N535" s="40">
        <v>41200</v>
      </c>
      <c r="O535" s="40">
        <v>41200</v>
      </c>
      <c r="P535" s="40"/>
      <c r="Q535" s="40"/>
      <c r="R535" s="40">
        <v>41200</v>
      </c>
      <c r="S535" s="52">
        <v>3800</v>
      </c>
      <c r="T535" s="40"/>
      <c r="U535" s="40"/>
      <c r="V535" s="52">
        <v>3800</v>
      </c>
    </row>
    <row r="536" spans="1:22" s="21" customFormat="1" ht="24.95" customHeight="1" x14ac:dyDescent="0.25">
      <c r="A536" s="45" t="s">
        <v>222</v>
      </c>
      <c r="B536" s="129" t="s">
        <v>245</v>
      </c>
      <c r="C536" s="43"/>
      <c r="D536" s="43"/>
      <c r="E536" s="38"/>
      <c r="F536" s="140"/>
      <c r="G536" s="20">
        <f>G537</f>
        <v>134930</v>
      </c>
      <c r="H536" s="20">
        <f t="shared" ref="H536:V538" si="174">H537</f>
        <v>0</v>
      </c>
      <c r="I536" s="20">
        <f t="shared" si="174"/>
        <v>0</v>
      </c>
      <c r="J536" s="20">
        <f t="shared" si="174"/>
        <v>90000</v>
      </c>
      <c r="K536" s="20">
        <f t="shared" si="174"/>
        <v>17000</v>
      </c>
      <c r="L536" s="20">
        <f t="shared" si="174"/>
        <v>0</v>
      </c>
      <c r="M536" s="20">
        <f t="shared" si="174"/>
        <v>0</v>
      </c>
      <c r="N536" s="20">
        <f t="shared" si="174"/>
        <v>17000</v>
      </c>
      <c r="O536" s="20">
        <f t="shared" si="174"/>
        <v>17000</v>
      </c>
      <c r="P536" s="20">
        <f t="shared" si="174"/>
        <v>0</v>
      </c>
      <c r="Q536" s="20">
        <f t="shared" si="174"/>
        <v>0</v>
      </c>
      <c r="R536" s="20">
        <f t="shared" si="174"/>
        <v>17000</v>
      </c>
      <c r="S536" s="20">
        <f t="shared" si="174"/>
        <v>33000</v>
      </c>
      <c r="T536" s="20">
        <f t="shared" si="174"/>
        <v>0</v>
      </c>
      <c r="U536" s="20">
        <f t="shared" si="174"/>
        <v>0</v>
      </c>
      <c r="V536" s="20">
        <f t="shared" si="174"/>
        <v>33000</v>
      </c>
    </row>
    <row r="537" spans="1:22" s="21" customFormat="1" ht="24.95" customHeight="1" x14ac:dyDescent="0.25">
      <c r="A537" s="17" t="s">
        <v>540</v>
      </c>
      <c r="B537" s="27" t="s">
        <v>16</v>
      </c>
      <c r="C537" s="43"/>
      <c r="D537" s="43"/>
      <c r="E537" s="38"/>
      <c r="F537" s="140"/>
      <c r="G537" s="20">
        <f>G538</f>
        <v>134930</v>
      </c>
      <c r="H537" s="20">
        <f t="shared" si="174"/>
        <v>0</v>
      </c>
      <c r="I537" s="20">
        <f t="shared" si="174"/>
        <v>0</v>
      </c>
      <c r="J537" s="20">
        <f t="shared" si="174"/>
        <v>90000</v>
      </c>
      <c r="K537" s="20">
        <f t="shared" si="174"/>
        <v>17000</v>
      </c>
      <c r="L537" s="20">
        <f t="shared" si="174"/>
        <v>0</v>
      </c>
      <c r="M537" s="20">
        <f t="shared" si="174"/>
        <v>0</v>
      </c>
      <c r="N537" s="20">
        <f t="shared" si="174"/>
        <v>17000</v>
      </c>
      <c r="O537" s="20">
        <f t="shared" si="174"/>
        <v>17000</v>
      </c>
      <c r="P537" s="20">
        <f t="shared" si="174"/>
        <v>0</v>
      </c>
      <c r="Q537" s="20">
        <f t="shared" si="174"/>
        <v>0</v>
      </c>
      <c r="R537" s="20">
        <f t="shared" si="174"/>
        <v>17000</v>
      </c>
      <c r="S537" s="20">
        <f t="shared" si="174"/>
        <v>33000</v>
      </c>
      <c r="T537" s="20">
        <f t="shared" si="174"/>
        <v>0</v>
      </c>
      <c r="U537" s="20">
        <f t="shared" si="174"/>
        <v>0</v>
      </c>
      <c r="V537" s="20">
        <f t="shared" si="174"/>
        <v>33000</v>
      </c>
    </row>
    <row r="538" spans="1:22" s="21" customFormat="1" ht="62.1" customHeight="1" x14ac:dyDescent="0.25">
      <c r="A538" s="30" t="s">
        <v>30</v>
      </c>
      <c r="B538" s="29" t="s">
        <v>31</v>
      </c>
      <c r="C538" s="43"/>
      <c r="D538" s="43"/>
      <c r="E538" s="38"/>
      <c r="F538" s="140"/>
      <c r="G538" s="20">
        <f>G539</f>
        <v>134930</v>
      </c>
      <c r="H538" s="20">
        <f t="shared" si="174"/>
        <v>0</v>
      </c>
      <c r="I538" s="20">
        <f t="shared" si="174"/>
        <v>0</v>
      </c>
      <c r="J538" s="20">
        <f t="shared" si="174"/>
        <v>90000</v>
      </c>
      <c r="K538" s="20">
        <f t="shared" si="174"/>
        <v>17000</v>
      </c>
      <c r="L538" s="20">
        <f t="shared" si="174"/>
        <v>0</v>
      </c>
      <c r="M538" s="20">
        <f t="shared" si="174"/>
        <v>0</v>
      </c>
      <c r="N538" s="20">
        <f t="shared" si="174"/>
        <v>17000</v>
      </c>
      <c r="O538" s="20">
        <f t="shared" si="174"/>
        <v>17000</v>
      </c>
      <c r="P538" s="20">
        <f t="shared" si="174"/>
        <v>0</v>
      </c>
      <c r="Q538" s="20">
        <f t="shared" si="174"/>
        <v>0</v>
      </c>
      <c r="R538" s="20">
        <f t="shared" si="174"/>
        <v>17000</v>
      </c>
      <c r="S538" s="20">
        <f t="shared" si="174"/>
        <v>33000</v>
      </c>
      <c r="T538" s="20">
        <f t="shared" si="174"/>
        <v>0</v>
      </c>
      <c r="U538" s="20">
        <f t="shared" si="174"/>
        <v>0</v>
      </c>
      <c r="V538" s="20">
        <f t="shared" si="174"/>
        <v>33000</v>
      </c>
    </row>
    <row r="539" spans="1:22" s="21" customFormat="1" ht="24.95" customHeight="1" x14ac:dyDescent="0.25">
      <c r="A539" s="30" t="s">
        <v>17</v>
      </c>
      <c r="B539" s="29" t="s">
        <v>32</v>
      </c>
      <c r="C539" s="43"/>
      <c r="D539" s="43"/>
      <c r="E539" s="38"/>
      <c r="F539" s="140"/>
      <c r="G539" s="20">
        <f>G540+G541+G542</f>
        <v>134930</v>
      </c>
      <c r="H539" s="20">
        <f t="shared" ref="H539:V539" si="175">H540+H541+H542</f>
        <v>0</v>
      </c>
      <c r="I539" s="20">
        <f t="shared" si="175"/>
        <v>0</v>
      </c>
      <c r="J539" s="20">
        <f t="shared" si="175"/>
        <v>90000</v>
      </c>
      <c r="K539" s="20">
        <f t="shared" si="175"/>
        <v>17000</v>
      </c>
      <c r="L539" s="20">
        <f t="shared" si="175"/>
        <v>0</v>
      </c>
      <c r="M539" s="20">
        <f t="shared" si="175"/>
        <v>0</v>
      </c>
      <c r="N539" s="20">
        <f t="shared" si="175"/>
        <v>17000</v>
      </c>
      <c r="O539" s="20">
        <f t="shared" si="175"/>
        <v>17000</v>
      </c>
      <c r="P539" s="20">
        <f t="shared" si="175"/>
        <v>0</v>
      </c>
      <c r="Q539" s="20">
        <f t="shared" si="175"/>
        <v>0</v>
      </c>
      <c r="R539" s="20">
        <f t="shared" si="175"/>
        <v>17000</v>
      </c>
      <c r="S539" s="20">
        <f t="shared" si="175"/>
        <v>33000</v>
      </c>
      <c r="T539" s="20">
        <f t="shared" si="175"/>
        <v>0</v>
      </c>
      <c r="U539" s="20">
        <f t="shared" si="175"/>
        <v>0</v>
      </c>
      <c r="V539" s="20">
        <f t="shared" si="175"/>
        <v>33000</v>
      </c>
    </row>
    <row r="540" spans="1:22" s="21" customFormat="1" ht="54" customHeight="1" x14ac:dyDescent="0.25">
      <c r="A540" s="36"/>
      <c r="B540" s="65" t="s">
        <v>637</v>
      </c>
      <c r="C540" s="43" t="s">
        <v>247</v>
      </c>
      <c r="D540" s="51" t="s">
        <v>638</v>
      </c>
      <c r="E540" s="43" t="s">
        <v>41</v>
      </c>
      <c r="F540" s="43" t="s">
        <v>639</v>
      </c>
      <c r="G540" s="53">
        <v>48614</v>
      </c>
      <c r="H540" s="40"/>
      <c r="I540" s="52"/>
      <c r="J540" s="53">
        <v>10000</v>
      </c>
      <c r="K540" s="40">
        <v>7000</v>
      </c>
      <c r="L540" s="40"/>
      <c r="M540" s="40"/>
      <c r="N540" s="40">
        <v>7000</v>
      </c>
      <c r="O540" s="40">
        <v>7000</v>
      </c>
      <c r="P540" s="40"/>
      <c r="Q540" s="40"/>
      <c r="R540" s="40">
        <v>7000</v>
      </c>
      <c r="S540" s="53">
        <v>3000</v>
      </c>
      <c r="T540" s="40"/>
      <c r="U540" s="40"/>
      <c r="V540" s="53">
        <v>3000</v>
      </c>
    </row>
    <row r="541" spans="1:22" s="21" customFormat="1" ht="54" customHeight="1" x14ac:dyDescent="0.25">
      <c r="A541" s="36"/>
      <c r="B541" s="65" t="s">
        <v>640</v>
      </c>
      <c r="C541" s="43" t="s">
        <v>247</v>
      </c>
      <c r="D541" s="51" t="s">
        <v>641</v>
      </c>
      <c r="E541" s="51" t="s">
        <v>35</v>
      </c>
      <c r="F541" s="43" t="s">
        <v>642</v>
      </c>
      <c r="G541" s="53">
        <v>10248</v>
      </c>
      <c r="H541" s="40"/>
      <c r="I541" s="52"/>
      <c r="J541" s="53">
        <v>10000</v>
      </c>
      <c r="K541" s="40">
        <v>5000</v>
      </c>
      <c r="L541" s="40"/>
      <c r="M541" s="40"/>
      <c r="N541" s="40">
        <v>5000</v>
      </c>
      <c r="O541" s="40">
        <v>5000</v>
      </c>
      <c r="P541" s="40"/>
      <c r="Q541" s="40"/>
      <c r="R541" s="40">
        <v>5000</v>
      </c>
      <c r="S541" s="53">
        <v>5000</v>
      </c>
      <c r="T541" s="40"/>
      <c r="U541" s="40"/>
      <c r="V541" s="53">
        <v>5000</v>
      </c>
    </row>
    <row r="542" spans="1:22" s="21" customFormat="1" ht="54" customHeight="1" x14ac:dyDescent="0.25">
      <c r="A542" s="36"/>
      <c r="B542" s="65" t="s">
        <v>643</v>
      </c>
      <c r="C542" s="43" t="s">
        <v>247</v>
      </c>
      <c r="D542" s="51" t="s">
        <v>644</v>
      </c>
      <c r="E542" s="43" t="s">
        <v>41</v>
      </c>
      <c r="F542" s="43" t="s">
        <v>645</v>
      </c>
      <c r="G542" s="53">
        <v>76068</v>
      </c>
      <c r="H542" s="40"/>
      <c r="I542" s="52"/>
      <c r="J542" s="53">
        <v>70000</v>
      </c>
      <c r="K542" s="40">
        <v>5000</v>
      </c>
      <c r="L542" s="40"/>
      <c r="M542" s="40"/>
      <c r="N542" s="40">
        <v>5000</v>
      </c>
      <c r="O542" s="40">
        <v>5000</v>
      </c>
      <c r="P542" s="40"/>
      <c r="Q542" s="40"/>
      <c r="R542" s="40">
        <v>5000</v>
      </c>
      <c r="S542" s="53">
        <v>25000</v>
      </c>
      <c r="T542" s="40"/>
      <c r="U542" s="40"/>
      <c r="V542" s="53">
        <v>25000</v>
      </c>
    </row>
    <row r="543" spans="1:22" s="21" customFormat="1" ht="24.95" customHeight="1" x14ac:dyDescent="0.25">
      <c r="A543" s="45" t="s">
        <v>244</v>
      </c>
      <c r="B543" s="129" t="s">
        <v>382</v>
      </c>
      <c r="C543" s="43"/>
      <c r="D543" s="43"/>
      <c r="E543" s="38"/>
      <c r="F543" s="140"/>
      <c r="G543" s="20">
        <f>G544</f>
        <v>163830</v>
      </c>
      <c r="H543" s="20">
        <f t="shared" ref="H543:V545" si="176">H544</f>
        <v>0</v>
      </c>
      <c r="I543" s="20">
        <f t="shared" si="176"/>
        <v>0</v>
      </c>
      <c r="J543" s="20">
        <f t="shared" si="176"/>
        <v>90000</v>
      </c>
      <c r="K543" s="20">
        <f t="shared" si="176"/>
        <v>37000</v>
      </c>
      <c r="L543" s="20">
        <f t="shared" si="176"/>
        <v>0</v>
      </c>
      <c r="M543" s="20">
        <f t="shared" si="176"/>
        <v>0</v>
      </c>
      <c r="N543" s="20">
        <f t="shared" si="176"/>
        <v>37000</v>
      </c>
      <c r="O543" s="20">
        <f t="shared" si="176"/>
        <v>37000</v>
      </c>
      <c r="P543" s="20">
        <f t="shared" si="176"/>
        <v>0</v>
      </c>
      <c r="Q543" s="20">
        <f t="shared" si="176"/>
        <v>0</v>
      </c>
      <c r="R543" s="20">
        <f t="shared" si="176"/>
        <v>37000</v>
      </c>
      <c r="S543" s="20">
        <f t="shared" si="176"/>
        <v>27000</v>
      </c>
      <c r="T543" s="20">
        <f t="shared" si="176"/>
        <v>0</v>
      </c>
      <c r="U543" s="20">
        <f t="shared" si="176"/>
        <v>0</v>
      </c>
      <c r="V543" s="20">
        <f t="shared" si="176"/>
        <v>27000</v>
      </c>
    </row>
    <row r="544" spans="1:22" s="21" customFormat="1" ht="24.95" customHeight="1" x14ac:dyDescent="0.25">
      <c r="A544" s="17" t="s">
        <v>540</v>
      </c>
      <c r="B544" s="27" t="s">
        <v>16</v>
      </c>
      <c r="C544" s="43"/>
      <c r="D544" s="43"/>
      <c r="E544" s="38"/>
      <c r="F544" s="140"/>
      <c r="G544" s="20">
        <f>G545</f>
        <v>163830</v>
      </c>
      <c r="H544" s="20">
        <f t="shared" si="176"/>
        <v>0</v>
      </c>
      <c r="I544" s="20">
        <f t="shared" si="176"/>
        <v>0</v>
      </c>
      <c r="J544" s="20">
        <f t="shared" si="176"/>
        <v>90000</v>
      </c>
      <c r="K544" s="20">
        <f t="shared" si="176"/>
        <v>37000</v>
      </c>
      <c r="L544" s="20">
        <f t="shared" si="176"/>
        <v>0</v>
      </c>
      <c r="M544" s="20">
        <f t="shared" si="176"/>
        <v>0</v>
      </c>
      <c r="N544" s="20">
        <f t="shared" si="176"/>
        <v>37000</v>
      </c>
      <c r="O544" s="20">
        <f t="shared" si="176"/>
        <v>37000</v>
      </c>
      <c r="P544" s="20">
        <f t="shared" si="176"/>
        <v>0</v>
      </c>
      <c r="Q544" s="20">
        <f t="shared" si="176"/>
        <v>0</v>
      </c>
      <c r="R544" s="20">
        <f t="shared" si="176"/>
        <v>37000</v>
      </c>
      <c r="S544" s="20">
        <f t="shared" si="176"/>
        <v>27000</v>
      </c>
      <c r="T544" s="20">
        <f t="shared" si="176"/>
        <v>0</v>
      </c>
      <c r="U544" s="20">
        <f t="shared" si="176"/>
        <v>0</v>
      </c>
      <c r="V544" s="20">
        <f t="shared" si="176"/>
        <v>27000</v>
      </c>
    </row>
    <row r="545" spans="1:22" s="21" customFormat="1" ht="47.1" customHeight="1" x14ac:dyDescent="0.25">
      <c r="A545" s="30" t="s">
        <v>30</v>
      </c>
      <c r="B545" s="29" t="s">
        <v>31</v>
      </c>
      <c r="C545" s="43"/>
      <c r="D545" s="43"/>
      <c r="E545" s="38"/>
      <c r="F545" s="140"/>
      <c r="G545" s="20">
        <f>G546</f>
        <v>163830</v>
      </c>
      <c r="H545" s="20">
        <f t="shared" si="176"/>
        <v>0</v>
      </c>
      <c r="I545" s="20">
        <f t="shared" si="176"/>
        <v>0</v>
      </c>
      <c r="J545" s="20">
        <f t="shared" si="176"/>
        <v>90000</v>
      </c>
      <c r="K545" s="20">
        <f t="shared" si="176"/>
        <v>37000</v>
      </c>
      <c r="L545" s="20">
        <f t="shared" si="176"/>
        <v>0</v>
      </c>
      <c r="M545" s="20">
        <f t="shared" si="176"/>
        <v>0</v>
      </c>
      <c r="N545" s="20">
        <f t="shared" si="176"/>
        <v>37000</v>
      </c>
      <c r="O545" s="20">
        <f t="shared" si="176"/>
        <v>37000</v>
      </c>
      <c r="P545" s="20">
        <f t="shared" si="176"/>
        <v>0</v>
      </c>
      <c r="Q545" s="20">
        <f t="shared" si="176"/>
        <v>0</v>
      </c>
      <c r="R545" s="20">
        <f t="shared" si="176"/>
        <v>37000</v>
      </c>
      <c r="S545" s="20">
        <f t="shared" si="176"/>
        <v>27000</v>
      </c>
      <c r="T545" s="20">
        <f t="shared" si="176"/>
        <v>0</v>
      </c>
      <c r="U545" s="20">
        <f t="shared" si="176"/>
        <v>0</v>
      </c>
      <c r="V545" s="20">
        <f t="shared" si="176"/>
        <v>27000</v>
      </c>
    </row>
    <row r="546" spans="1:22" s="21" customFormat="1" ht="24.95" customHeight="1" x14ac:dyDescent="0.25">
      <c r="A546" s="30" t="s">
        <v>17</v>
      </c>
      <c r="B546" s="29" t="s">
        <v>64</v>
      </c>
      <c r="C546" s="43"/>
      <c r="D546" s="43"/>
      <c r="E546" s="38"/>
      <c r="F546" s="140"/>
      <c r="G546" s="20">
        <f>G547+G548</f>
        <v>163830</v>
      </c>
      <c r="H546" s="20">
        <f t="shared" ref="H546:V546" si="177">H547+H548</f>
        <v>0</v>
      </c>
      <c r="I546" s="20">
        <f t="shared" si="177"/>
        <v>0</v>
      </c>
      <c r="J546" s="20">
        <f t="shared" si="177"/>
        <v>90000</v>
      </c>
      <c r="K546" s="20">
        <f t="shared" si="177"/>
        <v>37000</v>
      </c>
      <c r="L546" s="20">
        <f t="shared" si="177"/>
        <v>0</v>
      </c>
      <c r="M546" s="20">
        <f t="shared" si="177"/>
        <v>0</v>
      </c>
      <c r="N546" s="20">
        <f t="shared" si="177"/>
        <v>37000</v>
      </c>
      <c r="O546" s="20">
        <f t="shared" si="177"/>
        <v>37000</v>
      </c>
      <c r="P546" s="20">
        <f t="shared" si="177"/>
        <v>0</v>
      </c>
      <c r="Q546" s="20">
        <f t="shared" si="177"/>
        <v>0</v>
      </c>
      <c r="R546" s="20">
        <f t="shared" si="177"/>
        <v>37000</v>
      </c>
      <c r="S546" s="20">
        <f t="shared" si="177"/>
        <v>27000</v>
      </c>
      <c r="T546" s="20">
        <f t="shared" si="177"/>
        <v>0</v>
      </c>
      <c r="U546" s="20">
        <f t="shared" si="177"/>
        <v>0</v>
      </c>
      <c r="V546" s="20">
        <f t="shared" si="177"/>
        <v>27000</v>
      </c>
    </row>
    <row r="547" spans="1:22" s="21" customFormat="1" ht="90" customHeight="1" x14ac:dyDescent="0.25">
      <c r="A547" s="36"/>
      <c r="B547" s="65" t="s">
        <v>646</v>
      </c>
      <c r="C547" s="43" t="s">
        <v>384</v>
      </c>
      <c r="D547" s="51" t="s">
        <v>647</v>
      </c>
      <c r="E547" s="43" t="s">
        <v>67</v>
      </c>
      <c r="F547" s="43" t="s">
        <v>648</v>
      </c>
      <c r="G547" s="53">
        <v>82715</v>
      </c>
      <c r="H547" s="40"/>
      <c r="I547" s="52"/>
      <c r="J547" s="53">
        <v>44000</v>
      </c>
      <c r="K547" s="53">
        <v>20000</v>
      </c>
      <c r="L547" s="40"/>
      <c r="M547" s="40"/>
      <c r="N547" s="53">
        <v>20000</v>
      </c>
      <c r="O547" s="53">
        <v>20000</v>
      </c>
      <c r="P547" s="40"/>
      <c r="Q547" s="40"/>
      <c r="R547" s="53">
        <v>20000</v>
      </c>
      <c r="S547" s="53">
        <v>12000</v>
      </c>
      <c r="T547" s="40"/>
      <c r="U547" s="40"/>
      <c r="V547" s="53">
        <v>12000</v>
      </c>
    </row>
    <row r="548" spans="1:22" s="21" customFormat="1" ht="90" customHeight="1" x14ac:dyDescent="0.25">
      <c r="A548" s="36"/>
      <c r="B548" s="65" t="s">
        <v>649</v>
      </c>
      <c r="C548" s="43" t="s">
        <v>384</v>
      </c>
      <c r="D548" s="51" t="s">
        <v>650</v>
      </c>
      <c r="E548" s="43" t="s">
        <v>67</v>
      </c>
      <c r="F548" s="43" t="s">
        <v>651</v>
      </c>
      <c r="G548" s="53">
        <v>81115</v>
      </c>
      <c r="H548" s="40"/>
      <c r="I548" s="52"/>
      <c r="J548" s="53">
        <v>46000</v>
      </c>
      <c r="K548" s="53">
        <v>17000</v>
      </c>
      <c r="L548" s="40"/>
      <c r="M548" s="40"/>
      <c r="N548" s="53">
        <v>17000</v>
      </c>
      <c r="O548" s="53">
        <v>17000</v>
      </c>
      <c r="P548" s="40"/>
      <c r="Q548" s="40"/>
      <c r="R548" s="53">
        <v>17000</v>
      </c>
      <c r="S548" s="53">
        <v>15000</v>
      </c>
      <c r="T548" s="40"/>
      <c r="U548" s="40"/>
      <c r="V548" s="53">
        <v>15000</v>
      </c>
    </row>
    <row r="549" spans="1:22" s="21" customFormat="1" ht="24.95" customHeight="1" x14ac:dyDescent="0.25">
      <c r="A549" s="45" t="s">
        <v>244</v>
      </c>
      <c r="B549" s="129" t="s">
        <v>348</v>
      </c>
      <c r="C549" s="43"/>
      <c r="D549" s="43"/>
      <c r="E549" s="38"/>
      <c r="F549" s="140"/>
      <c r="G549" s="20">
        <f>G550</f>
        <v>146659</v>
      </c>
      <c r="H549" s="20">
        <f t="shared" ref="H549:V549" si="178">H550</f>
        <v>0</v>
      </c>
      <c r="I549" s="20">
        <f t="shared" si="178"/>
        <v>0</v>
      </c>
      <c r="J549" s="20">
        <f t="shared" si="178"/>
        <v>90000</v>
      </c>
      <c r="K549" s="20">
        <f t="shared" si="178"/>
        <v>18750</v>
      </c>
      <c r="L549" s="20">
        <f t="shared" si="178"/>
        <v>0</v>
      </c>
      <c r="M549" s="20">
        <f t="shared" si="178"/>
        <v>0</v>
      </c>
      <c r="N549" s="20">
        <f t="shared" si="178"/>
        <v>18750</v>
      </c>
      <c r="O549" s="20">
        <f t="shared" si="178"/>
        <v>18750</v>
      </c>
      <c r="P549" s="20">
        <f t="shared" si="178"/>
        <v>0</v>
      </c>
      <c r="Q549" s="20">
        <f t="shared" si="178"/>
        <v>0</v>
      </c>
      <c r="R549" s="20">
        <f t="shared" si="178"/>
        <v>18750</v>
      </c>
      <c r="S549" s="20">
        <f t="shared" si="178"/>
        <v>17670</v>
      </c>
      <c r="T549" s="20">
        <f t="shared" si="178"/>
        <v>0</v>
      </c>
      <c r="U549" s="20">
        <f t="shared" si="178"/>
        <v>0</v>
      </c>
      <c r="V549" s="20">
        <f t="shared" si="178"/>
        <v>17670</v>
      </c>
    </row>
    <row r="550" spans="1:22" s="21" customFormat="1" ht="24.95" customHeight="1" x14ac:dyDescent="0.25">
      <c r="A550" s="17" t="s">
        <v>540</v>
      </c>
      <c r="B550" s="27" t="s">
        <v>16</v>
      </c>
      <c r="C550" s="43"/>
      <c r="D550" s="43"/>
      <c r="E550" s="38"/>
      <c r="F550" s="140"/>
      <c r="G550" s="20">
        <f>G551+G555</f>
        <v>146659</v>
      </c>
      <c r="H550" s="20">
        <f t="shared" ref="H550:V550" si="179">H551+H555</f>
        <v>0</v>
      </c>
      <c r="I550" s="20">
        <f t="shared" si="179"/>
        <v>0</v>
      </c>
      <c r="J550" s="20">
        <f t="shared" si="179"/>
        <v>90000</v>
      </c>
      <c r="K550" s="20">
        <f t="shared" si="179"/>
        <v>18750</v>
      </c>
      <c r="L550" s="20">
        <f t="shared" si="179"/>
        <v>0</v>
      </c>
      <c r="M550" s="20">
        <f t="shared" si="179"/>
        <v>0</v>
      </c>
      <c r="N550" s="20">
        <f t="shared" si="179"/>
        <v>18750</v>
      </c>
      <c r="O550" s="20">
        <f t="shared" si="179"/>
        <v>18750</v>
      </c>
      <c r="P550" s="20">
        <f t="shared" si="179"/>
        <v>0</v>
      </c>
      <c r="Q550" s="20">
        <f t="shared" si="179"/>
        <v>0</v>
      </c>
      <c r="R550" s="20">
        <f t="shared" si="179"/>
        <v>18750</v>
      </c>
      <c r="S550" s="20">
        <f t="shared" si="179"/>
        <v>17670</v>
      </c>
      <c r="T550" s="20">
        <f t="shared" si="179"/>
        <v>0</v>
      </c>
      <c r="U550" s="20">
        <f t="shared" si="179"/>
        <v>0</v>
      </c>
      <c r="V550" s="20">
        <f t="shared" si="179"/>
        <v>17670</v>
      </c>
    </row>
    <row r="551" spans="1:22" s="21" customFormat="1" ht="36" customHeight="1" x14ac:dyDescent="0.25">
      <c r="A551" s="30" t="s">
        <v>30</v>
      </c>
      <c r="B551" s="29" t="s">
        <v>31</v>
      </c>
      <c r="C551" s="43"/>
      <c r="D551" s="43"/>
      <c r="E551" s="38"/>
      <c r="F551" s="140"/>
      <c r="G551" s="20">
        <f>G552</f>
        <v>29909</v>
      </c>
      <c r="H551" s="20">
        <f t="shared" ref="H551:V551" si="180">H552</f>
        <v>0</v>
      </c>
      <c r="I551" s="20">
        <f t="shared" si="180"/>
        <v>0</v>
      </c>
      <c r="J551" s="20">
        <f t="shared" si="180"/>
        <v>26420</v>
      </c>
      <c r="K551" s="20">
        <f t="shared" si="180"/>
        <v>18750</v>
      </c>
      <c r="L551" s="20">
        <f t="shared" si="180"/>
        <v>0</v>
      </c>
      <c r="M551" s="20">
        <f t="shared" si="180"/>
        <v>0</v>
      </c>
      <c r="N551" s="20">
        <f t="shared" si="180"/>
        <v>18750</v>
      </c>
      <c r="O551" s="20">
        <f t="shared" si="180"/>
        <v>18750</v>
      </c>
      <c r="P551" s="20">
        <f t="shared" si="180"/>
        <v>0</v>
      </c>
      <c r="Q551" s="20">
        <f t="shared" si="180"/>
        <v>0</v>
      </c>
      <c r="R551" s="20">
        <f t="shared" si="180"/>
        <v>18750</v>
      </c>
      <c r="S551" s="20">
        <f t="shared" si="180"/>
        <v>7670</v>
      </c>
      <c r="T551" s="20">
        <f t="shared" si="180"/>
        <v>0</v>
      </c>
      <c r="U551" s="20">
        <f t="shared" si="180"/>
        <v>0</v>
      </c>
      <c r="V551" s="20">
        <f t="shared" si="180"/>
        <v>7670</v>
      </c>
    </row>
    <row r="552" spans="1:22" s="21" customFormat="1" ht="24.95" customHeight="1" x14ac:dyDescent="0.25">
      <c r="A552" s="30" t="s">
        <v>17</v>
      </c>
      <c r="B552" s="29" t="s">
        <v>64</v>
      </c>
      <c r="C552" s="43"/>
      <c r="D552" s="43"/>
      <c r="E552" s="38"/>
      <c r="F552" s="140"/>
      <c r="G552" s="20">
        <f>G553+G554</f>
        <v>29909</v>
      </c>
      <c r="H552" s="20">
        <f t="shared" ref="H552:V552" si="181">H553+H554</f>
        <v>0</v>
      </c>
      <c r="I552" s="20">
        <f t="shared" si="181"/>
        <v>0</v>
      </c>
      <c r="J552" s="20">
        <f t="shared" si="181"/>
        <v>26420</v>
      </c>
      <c r="K552" s="20">
        <f t="shared" si="181"/>
        <v>18750</v>
      </c>
      <c r="L552" s="20">
        <f t="shared" si="181"/>
        <v>0</v>
      </c>
      <c r="M552" s="20">
        <f t="shared" si="181"/>
        <v>0</v>
      </c>
      <c r="N552" s="20">
        <f t="shared" si="181"/>
        <v>18750</v>
      </c>
      <c r="O552" s="20">
        <f t="shared" si="181"/>
        <v>18750</v>
      </c>
      <c r="P552" s="20">
        <f t="shared" si="181"/>
        <v>0</v>
      </c>
      <c r="Q552" s="20">
        <f t="shared" si="181"/>
        <v>0</v>
      </c>
      <c r="R552" s="20">
        <f t="shared" si="181"/>
        <v>18750</v>
      </c>
      <c r="S552" s="20">
        <f t="shared" si="181"/>
        <v>7670</v>
      </c>
      <c r="T552" s="20">
        <f t="shared" si="181"/>
        <v>0</v>
      </c>
      <c r="U552" s="20">
        <f t="shared" si="181"/>
        <v>0</v>
      </c>
      <c r="V552" s="20">
        <f t="shared" si="181"/>
        <v>7670</v>
      </c>
    </row>
    <row r="553" spans="1:22" s="21" customFormat="1" ht="62.1" customHeight="1" x14ac:dyDescent="0.25">
      <c r="A553" s="36"/>
      <c r="B553" s="65" t="s">
        <v>652</v>
      </c>
      <c r="C553" s="43" t="s">
        <v>350</v>
      </c>
      <c r="D553" s="51" t="s">
        <v>653</v>
      </c>
      <c r="E553" s="43" t="s">
        <v>35</v>
      </c>
      <c r="F553" s="43" t="s">
        <v>654</v>
      </c>
      <c r="G553" s="53">
        <v>14958</v>
      </c>
      <c r="H553" s="40"/>
      <c r="I553" s="52"/>
      <c r="J553" s="53">
        <v>13670</v>
      </c>
      <c r="K553" s="40">
        <v>11150</v>
      </c>
      <c r="L553" s="40"/>
      <c r="M553" s="40"/>
      <c r="N553" s="40">
        <v>11150</v>
      </c>
      <c r="O553" s="40">
        <v>11150</v>
      </c>
      <c r="P553" s="40"/>
      <c r="Q553" s="40"/>
      <c r="R553" s="40">
        <v>11150</v>
      </c>
      <c r="S553" s="53">
        <v>2520</v>
      </c>
      <c r="T553" s="40"/>
      <c r="U553" s="40"/>
      <c r="V553" s="53">
        <v>2520</v>
      </c>
    </row>
    <row r="554" spans="1:22" s="21" customFormat="1" ht="62.1" customHeight="1" x14ac:dyDescent="0.25">
      <c r="A554" s="36"/>
      <c r="B554" s="65" t="s">
        <v>655</v>
      </c>
      <c r="C554" s="43" t="s">
        <v>350</v>
      </c>
      <c r="D554" s="51" t="s">
        <v>653</v>
      </c>
      <c r="E554" s="43" t="s">
        <v>35</v>
      </c>
      <c r="F554" s="43" t="s">
        <v>656</v>
      </c>
      <c r="G554" s="53">
        <v>14951</v>
      </c>
      <c r="H554" s="40"/>
      <c r="I554" s="52"/>
      <c r="J554" s="53">
        <v>12750</v>
      </c>
      <c r="K554" s="40">
        <v>7600</v>
      </c>
      <c r="L554" s="40"/>
      <c r="M554" s="40"/>
      <c r="N554" s="40">
        <v>7600</v>
      </c>
      <c r="O554" s="40">
        <v>7600</v>
      </c>
      <c r="P554" s="40"/>
      <c r="Q554" s="40"/>
      <c r="R554" s="40">
        <v>7600</v>
      </c>
      <c r="S554" s="53">
        <v>5150</v>
      </c>
      <c r="T554" s="40"/>
      <c r="U554" s="40"/>
      <c r="V554" s="53">
        <v>5150</v>
      </c>
    </row>
    <row r="555" spans="1:22" s="21" customFormat="1" ht="39.950000000000003" customHeight="1" x14ac:dyDescent="0.25">
      <c r="A555" s="30" t="s">
        <v>43</v>
      </c>
      <c r="B555" s="29" t="s">
        <v>112</v>
      </c>
      <c r="C555" s="43"/>
      <c r="D555" s="43"/>
      <c r="E555" s="38"/>
      <c r="F555" s="140"/>
      <c r="G555" s="20">
        <f>G556</f>
        <v>116750</v>
      </c>
      <c r="H555" s="20">
        <f t="shared" ref="H555:V556" si="182">H556</f>
        <v>0</v>
      </c>
      <c r="I555" s="20">
        <f t="shared" si="182"/>
        <v>0</v>
      </c>
      <c r="J555" s="20">
        <f t="shared" si="182"/>
        <v>63580</v>
      </c>
      <c r="K555" s="20">
        <f t="shared" si="182"/>
        <v>0</v>
      </c>
      <c r="L555" s="20">
        <f t="shared" si="182"/>
        <v>0</v>
      </c>
      <c r="M555" s="20">
        <f t="shared" si="182"/>
        <v>0</v>
      </c>
      <c r="N555" s="20">
        <f t="shared" si="182"/>
        <v>0</v>
      </c>
      <c r="O555" s="20">
        <f t="shared" si="182"/>
        <v>0</v>
      </c>
      <c r="P555" s="20">
        <f t="shared" si="182"/>
        <v>0</v>
      </c>
      <c r="Q555" s="20">
        <f t="shared" si="182"/>
        <v>0</v>
      </c>
      <c r="R555" s="20">
        <f t="shared" si="182"/>
        <v>0</v>
      </c>
      <c r="S555" s="20">
        <f t="shared" si="182"/>
        <v>10000</v>
      </c>
      <c r="T555" s="20">
        <f t="shared" si="182"/>
        <v>0</v>
      </c>
      <c r="U555" s="20">
        <f t="shared" si="182"/>
        <v>0</v>
      </c>
      <c r="V555" s="20">
        <f t="shared" si="182"/>
        <v>10000</v>
      </c>
    </row>
    <row r="556" spans="1:22" s="21" customFormat="1" ht="24.95" customHeight="1" x14ac:dyDescent="0.25">
      <c r="A556" s="30" t="s">
        <v>17</v>
      </c>
      <c r="B556" s="29" t="s">
        <v>64</v>
      </c>
      <c r="C556" s="43"/>
      <c r="D556" s="43"/>
      <c r="E556" s="38"/>
      <c r="F556" s="140"/>
      <c r="G556" s="20">
        <f>G557</f>
        <v>116750</v>
      </c>
      <c r="H556" s="20">
        <f t="shared" si="182"/>
        <v>0</v>
      </c>
      <c r="I556" s="20">
        <f t="shared" si="182"/>
        <v>0</v>
      </c>
      <c r="J556" s="20">
        <f t="shared" si="182"/>
        <v>63580</v>
      </c>
      <c r="K556" s="20">
        <f t="shared" si="182"/>
        <v>0</v>
      </c>
      <c r="L556" s="20">
        <f t="shared" si="182"/>
        <v>0</v>
      </c>
      <c r="M556" s="20">
        <f t="shared" si="182"/>
        <v>0</v>
      </c>
      <c r="N556" s="20">
        <f t="shared" si="182"/>
        <v>0</v>
      </c>
      <c r="O556" s="20">
        <f t="shared" si="182"/>
        <v>0</v>
      </c>
      <c r="P556" s="20">
        <f t="shared" si="182"/>
        <v>0</v>
      </c>
      <c r="Q556" s="20">
        <f t="shared" si="182"/>
        <v>0</v>
      </c>
      <c r="R556" s="20">
        <f t="shared" si="182"/>
        <v>0</v>
      </c>
      <c r="S556" s="20">
        <f t="shared" si="182"/>
        <v>10000</v>
      </c>
      <c r="T556" s="20">
        <f t="shared" si="182"/>
        <v>0</v>
      </c>
      <c r="U556" s="20">
        <f t="shared" si="182"/>
        <v>0</v>
      </c>
      <c r="V556" s="20">
        <f t="shared" si="182"/>
        <v>10000</v>
      </c>
    </row>
    <row r="557" spans="1:22" s="106" customFormat="1" ht="54.95" customHeight="1" x14ac:dyDescent="0.25">
      <c r="A557" s="36"/>
      <c r="B557" s="65" t="s">
        <v>657</v>
      </c>
      <c r="C557" s="43" t="s">
        <v>350</v>
      </c>
      <c r="D557" s="43"/>
      <c r="E557" s="43" t="s">
        <v>345</v>
      </c>
      <c r="F557" s="43" t="s">
        <v>658</v>
      </c>
      <c r="G557" s="53">
        <v>116750</v>
      </c>
      <c r="H557" s="40"/>
      <c r="I557" s="52"/>
      <c r="J557" s="53">
        <v>63580</v>
      </c>
      <c r="K557" s="40"/>
      <c r="L557" s="40"/>
      <c r="M557" s="40"/>
      <c r="N557" s="40"/>
      <c r="O557" s="40"/>
      <c r="P557" s="40"/>
      <c r="Q557" s="40"/>
      <c r="R557" s="40"/>
      <c r="S557" s="52">
        <v>10000</v>
      </c>
      <c r="T557" s="40"/>
      <c r="U557" s="40"/>
      <c r="V557" s="52">
        <v>10000</v>
      </c>
    </row>
    <row r="558" spans="1:22" s="21" customFormat="1" ht="24.95" customHeight="1" x14ac:dyDescent="0.25">
      <c r="A558" s="45" t="s">
        <v>254</v>
      </c>
      <c r="B558" s="129" t="s">
        <v>324</v>
      </c>
      <c r="C558" s="43"/>
      <c r="D558" s="43"/>
      <c r="E558" s="38"/>
      <c r="F558" s="140"/>
      <c r="G558" s="20">
        <f>G559</f>
        <v>60419</v>
      </c>
      <c r="H558" s="20">
        <f t="shared" ref="H558:V558" si="183">H559</f>
        <v>0</v>
      </c>
      <c r="I558" s="20">
        <f t="shared" si="183"/>
        <v>0</v>
      </c>
      <c r="J558" s="20">
        <f t="shared" si="183"/>
        <v>39000</v>
      </c>
      <c r="K558" s="20">
        <f t="shared" si="183"/>
        <v>18000</v>
      </c>
      <c r="L558" s="20">
        <f t="shared" si="183"/>
        <v>0</v>
      </c>
      <c r="M558" s="20">
        <f t="shared" si="183"/>
        <v>0</v>
      </c>
      <c r="N558" s="20">
        <f t="shared" si="183"/>
        <v>18000</v>
      </c>
      <c r="O558" s="20">
        <f t="shared" si="183"/>
        <v>18000</v>
      </c>
      <c r="P558" s="20">
        <f t="shared" si="183"/>
        <v>0</v>
      </c>
      <c r="Q558" s="20">
        <f t="shared" si="183"/>
        <v>0</v>
      </c>
      <c r="R558" s="20">
        <f t="shared" si="183"/>
        <v>18000</v>
      </c>
      <c r="S558" s="20">
        <f t="shared" si="183"/>
        <v>18000</v>
      </c>
      <c r="T558" s="20">
        <f t="shared" si="183"/>
        <v>0</v>
      </c>
      <c r="U558" s="20">
        <f t="shared" si="183"/>
        <v>0</v>
      </c>
      <c r="V558" s="20">
        <f t="shared" si="183"/>
        <v>18000</v>
      </c>
    </row>
    <row r="559" spans="1:22" s="21" customFormat="1" ht="24.95" customHeight="1" x14ac:dyDescent="0.25">
      <c r="A559" s="17" t="s">
        <v>540</v>
      </c>
      <c r="B559" s="27" t="s">
        <v>16</v>
      </c>
      <c r="C559" s="43"/>
      <c r="D559" s="43"/>
      <c r="E559" s="38"/>
      <c r="F559" s="140"/>
      <c r="G559" s="20">
        <f>G560+G565</f>
        <v>60419</v>
      </c>
      <c r="H559" s="20">
        <f t="shared" ref="H559:V559" si="184">H560+H565</f>
        <v>0</v>
      </c>
      <c r="I559" s="20">
        <f t="shared" si="184"/>
        <v>0</v>
      </c>
      <c r="J559" s="20">
        <f t="shared" si="184"/>
        <v>39000</v>
      </c>
      <c r="K559" s="20">
        <f t="shared" si="184"/>
        <v>18000</v>
      </c>
      <c r="L559" s="20">
        <f t="shared" si="184"/>
        <v>0</v>
      </c>
      <c r="M559" s="20">
        <f t="shared" si="184"/>
        <v>0</v>
      </c>
      <c r="N559" s="20">
        <f t="shared" si="184"/>
        <v>18000</v>
      </c>
      <c r="O559" s="20">
        <f t="shared" si="184"/>
        <v>18000</v>
      </c>
      <c r="P559" s="20">
        <f t="shared" si="184"/>
        <v>0</v>
      </c>
      <c r="Q559" s="20">
        <f t="shared" si="184"/>
        <v>0</v>
      </c>
      <c r="R559" s="20">
        <f t="shared" si="184"/>
        <v>18000</v>
      </c>
      <c r="S559" s="20">
        <f t="shared" si="184"/>
        <v>18000</v>
      </c>
      <c r="T559" s="20">
        <f t="shared" si="184"/>
        <v>0</v>
      </c>
      <c r="U559" s="20">
        <f t="shared" si="184"/>
        <v>0</v>
      </c>
      <c r="V559" s="20">
        <f t="shared" si="184"/>
        <v>18000</v>
      </c>
    </row>
    <row r="560" spans="1:22" s="21" customFormat="1" ht="48" customHeight="1" x14ac:dyDescent="0.25">
      <c r="A560" s="30" t="s">
        <v>30</v>
      </c>
      <c r="B560" s="29" t="s">
        <v>31</v>
      </c>
      <c r="C560" s="43"/>
      <c r="D560" s="43"/>
      <c r="E560" s="38"/>
      <c r="F560" s="140"/>
      <c r="G560" s="20">
        <f>G561</f>
        <v>42825</v>
      </c>
      <c r="H560" s="20">
        <f t="shared" ref="H560:V560" si="185">H561</f>
        <v>0</v>
      </c>
      <c r="I560" s="20">
        <f t="shared" si="185"/>
        <v>0</v>
      </c>
      <c r="J560" s="20">
        <f t="shared" si="185"/>
        <v>31000</v>
      </c>
      <c r="K560" s="20">
        <f t="shared" si="185"/>
        <v>18000</v>
      </c>
      <c r="L560" s="20">
        <f t="shared" si="185"/>
        <v>0</v>
      </c>
      <c r="M560" s="20">
        <f t="shared" si="185"/>
        <v>0</v>
      </c>
      <c r="N560" s="20">
        <f t="shared" si="185"/>
        <v>18000</v>
      </c>
      <c r="O560" s="20">
        <f t="shared" si="185"/>
        <v>18000</v>
      </c>
      <c r="P560" s="20">
        <f t="shared" si="185"/>
        <v>0</v>
      </c>
      <c r="Q560" s="20">
        <f t="shared" si="185"/>
        <v>0</v>
      </c>
      <c r="R560" s="20">
        <f t="shared" si="185"/>
        <v>18000</v>
      </c>
      <c r="S560" s="20">
        <f t="shared" si="185"/>
        <v>11000</v>
      </c>
      <c r="T560" s="20">
        <f t="shared" si="185"/>
        <v>0</v>
      </c>
      <c r="U560" s="20">
        <f t="shared" si="185"/>
        <v>0</v>
      </c>
      <c r="V560" s="20">
        <f t="shared" si="185"/>
        <v>11000</v>
      </c>
    </row>
    <row r="561" spans="1:22" s="21" customFormat="1" ht="24.95" customHeight="1" x14ac:dyDescent="0.25">
      <c r="A561" s="30" t="s">
        <v>17</v>
      </c>
      <c r="B561" s="29" t="s">
        <v>32</v>
      </c>
      <c r="C561" s="43"/>
      <c r="D561" s="43"/>
      <c r="E561" s="38"/>
      <c r="F561" s="140"/>
      <c r="G561" s="20">
        <f>G562+G563+G564</f>
        <v>42825</v>
      </c>
      <c r="H561" s="20">
        <f t="shared" ref="H561:V561" si="186">H562+H563+H564</f>
        <v>0</v>
      </c>
      <c r="I561" s="20">
        <f t="shared" si="186"/>
        <v>0</v>
      </c>
      <c r="J561" s="20">
        <f t="shared" si="186"/>
        <v>31000</v>
      </c>
      <c r="K561" s="20">
        <f t="shared" si="186"/>
        <v>18000</v>
      </c>
      <c r="L561" s="20">
        <f t="shared" si="186"/>
        <v>0</v>
      </c>
      <c r="M561" s="20">
        <f t="shared" si="186"/>
        <v>0</v>
      </c>
      <c r="N561" s="20">
        <f t="shared" si="186"/>
        <v>18000</v>
      </c>
      <c r="O561" s="20">
        <f t="shared" si="186"/>
        <v>18000</v>
      </c>
      <c r="P561" s="20">
        <f t="shared" si="186"/>
        <v>0</v>
      </c>
      <c r="Q561" s="20">
        <f t="shared" si="186"/>
        <v>0</v>
      </c>
      <c r="R561" s="20">
        <f t="shared" si="186"/>
        <v>18000</v>
      </c>
      <c r="S561" s="20">
        <f t="shared" si="186"/>
        <v>11000</v>
      </c>
      <c r="T561" s="20">
        <f t="shared" si="186"/>
        <v>0</v>
      </c>
      <c r="U561" s="20">
        <f t="shared" si="186"/>
        <v>0</v>
      </c>
      <c r="V561" s="20">
        <f t="shared" si="186"/>
        <v>11000</v>
      </c>
    </row>
    <row r="562" spans="1:22" s="21" customFormat="1" ht="59.1" customHeight="1" x14ac:dyDescent="0.25">
      <c r="A562" s="30"/>
      <c r="B562" s="65" t="s">
        <v>659</v>
      </c>
      <c r="C562" s="43" t="s">
        <v>326</v>
      </c>
      <c r="D562" s="51" t="s">
        <v>660</v>
      </c>
      <c r="E562" s="43" t="s">
        <v>35</v>
      </c>
      <c r="F562" s="43" t="s">
        <v>661</v>
      </c>
      <c r="G562" s="53">
        <v>7043</v>
      </c>
      <c r="H562" s="40"/>
      <c r="I562" s="52"/>
      <c r="J562" s="53">
        <v>7000</v>
      </c>
      <c r="K562" s="53">
        <v>3000</v>
      </c>
      <c r="L562" s="40"/>
      <c r="M562" s="40"/>
      <c r="N562" s="53">
        <v>3000</v>
      </c>
      <c r="O562" s="53">
        <v>3000</v>
      </c>
      <c r="P562" s="40"/>
      <c r="Q562" s="40"/>
      <c r="R562" s="53">
        <v>3000</v>
      </c>
      <c r="S562" s="52">
        <v>3000</v>
      </c>
      <c r="T562" s="40"/>
      <c r="U562" s="40"/>
      <c r="V562" s="52">
        <v>3000</v>
      </c>
    </row>
    <row r="563" spans="1:22" s="21" customFormat="1" ht="59.1" customHeight="1" x14ac:dyDescent="0.25">
      <c r="A563" s="30"/>
      <c r="B563" s="65" t="s">
        <v>662</v>
      </c>
      <c r="C563" s="43" t="s">
        <v>326</v>
      </c>
      <c r="D563" s="51" t="s">
        <v>663</v>
      </c>
      <c r="E563" s="43" t="s">
        <v>35</v>
      </c>
      <c r="F563" s="43" t="s">
        <v>664</v>
      </c>
      <c r="G563" s="53">
        <v>24700</v>
      </c>
      <c r="H563" s="40"/>
      <c r="I563" s="52"/>
      <c r="J563" s="53">
        <v>14000</v>
      </c>
      <c r="K563" s="53">
        <v>10000</v>
      </c>
      <c r="L563" s="40"/>
      <c r="M563" s="40"/>
      <c r="N563" s="53">
        <v>10000</v>
      </c>
      <c r="O563" s="53">
        <v>10000</v>
      </c>
      <c r="P563" s="40"/>
      <c r="Q563" s="40"/>
      <c r="R563" s="53">
        <v>10000</v>
      </c>
      <c r="S563" s="52">
        <v>4000</v>
      </c>
      <c r="T563" s="40"/>
      <c r="U563" s="40"/>
      <c r="V563" s="52">
        <v>4000</v>
      </c>
    </row>
    <row r="564" spans="1:22" s="21" customFormat="1" ht="59.1" customHeight="1" x14ac:dyDescent="0.25">
      <c r="A564" s="30"/>
      <c r="B564" s="65" t="s">
        <v>665</v>
      </c>
      <c r="C564" s="43" t="s">
        <v>326</v>
      </c>
      <c r="D564" s="51" t="s">
        <v>666</v>
      </c>
      <c r="E564" s="43" t="s">
        <v>35</v>
      </c>
      <c r="F564" s="43" t="s">
        <v>667</v>
      </c>
      <c r="G564" s="53">
        <v>11082</v>
      </c>
      <c r="H564" s="40"/>
      <c r="I564" s="52"/>
      <c r="J564" s="53">
        <v>10000</v>
      </c>
      <c r="K564" s="53">
        <v>5000</v>
      </c>
      <c r="L564" s="40"/>
      <c r="M564" s="40"/>
      <c r="N564" s="53">
        <v>5000</v>
      </c>
      <c r="O564" s="53">
        <v>5000</v>
      </c>
      <c r="P564" s="40"/>
      <c r="Q564" s="40"/>
      <c r="R564" s="53">
        <v>5000</v>
      </c>
      <c r="S564" s="52">
        <v>4000</v>
      </c>
      <c r="T564" s="40"/>
      <c r="U564" s="40"/>
      <c r="V564" s="52">
        <v>4000</v>
      </c>
    </row>
    <row r="565" spans="1:22" s="21" customFormat="1" ht="39" customHeight="1" x14ac:dyDescent="0.25">
      <c r="A565" s="30" t="s">
        <v>43</v>
      </c>
      <c r="B565" s="29" t="s">
        <v>112</v>
      </c>
      <c r="C565" s="43"/>
      <c r="D565" s="43"/>
      <c r="E565" s="38"/>
      <c r="F565" s="140"/>
      <c r="G565" s="20">
        <f>G566</f>
        <v>17594</v>
      </c>
      <c r="H565" s="20">
        <f t="shared" ref="H565:V565" si="187">H566</f>
        <v>0</v>
      </c>
      <c r="I565" s="20">
        <f t="shared" si="187"/>
        <v>0</v>
      </c>
      <c r="J565" s="20">
        <f t="shared" si="187"/>
        <v>8000</v>
      </c>
      <c r="K565" s="20">
        <f t="shared" si="187"/>
        <v>0</v>
      </c>
      <c r="L565" s="20">
        <f t="shared" si="187"/>
        <v>0</v>
      </c>
      <c r="M565" s="20">
        <f t="shared" si="187"/>
        <v>0</v>
      </c>
      <c r="N565" s="20">
        <f t="shared" si="187"/>
        <v>0</v>
      </c>
      <c r="O565" s="20">
        <f t="shared" si="187"/>
        <v>0</v>
      </c>
      <c r="P565" s="20">
        <f t="shared" si="187"/>
        <v>0</v>
      </c>
      <c r="Q565" s="20">
        <f t="shared" si="187"/>
        <v>0</v>
      </c>
      <c r="R565" s="20">
        <f t="shared" si="187"/>
        <v>0</v>
      </c>
      <c r="S565" s="20">
        <f t="shared" si="187"/>
        <v>7000</v>
      </c>
      <c r="T565" s="20">
        <f t="shared" si="187"/>
        <v>0</v>
      </c>
      <c r="U565" s="20">
        <f t="shared" si="187"/>
        <v>0</v>
      </c>
      <c r="V565" s="20">
        <f t="shared" si="187"/>
        <v>7000</v>
      </c>
    </row>
    <row r="566" spans="1:22" s="21" customFormat="1" ht="24.95" customHeight="1" x14ac:dyDescent="0.25">
      <c r="A566" s="30" t="s">
        <v>17</v>
      </c>
      <c r="B566" s="29" t="s">
        <v>32</v>
      </c>
      <c r="C566" s="43"/>
      <c r="D566" s="43"/>
      <c r="E566" s="38"/>
      <c r="F566" s="140"/>
      <c r="G566" s="20">
        <f>G567+G568</f>
        <v>17594</v>
      </c>
      <c r="H566" s="20">
        <f t="shared" ref="H566:V566" si="188">H567+H568</f>
        <v>0</v>
      </c>
      <c r="I566" s="20">
        <f t="shared" si="188"/>
        <v>0</v>
      </c>
      <c r="J566" s="20">
        <f t="shared" si="188"/>
        <v>8000</v>
      </c>
      <c r="K566" s="20">
        <f t="shared" si="188"/>
        <v>0</v>
      </c>
      <c r="L566" s="20">
        <f t="shared" si="188"/>
        <v>0</v>
      </c>
      <c r="M566" s="20">
        <f t="shared" si="188"/>
        <v>0</v>
      </c>
      <c r="N566" s="20">
        <f t="shared" si="188"/>
        <v>0</v>
      </c>
      <c r="O566" s="20">
        <f t="shared" si="188"/>
        <v>0</v>
      </c>
      <c r="P566" s="20">
        <f t="shared" si="188"/>
        <v>0</v>
      </c>
      <c r="Q566" s="20">
        <f t="shared" si="188"/>
        <v>0</v>
      </c>
      <c r="R566" s="20">
        <f t="shared" si="188"/>
        <v>0</v>
      </c>
      <c r="S566" s="20">
        <f t="shared" si="188"/>
        <v>7000</v>
      </c>
      <c r="T566" s="20">
        <f t="shared" si="188"/>
        <v>0</v>
      </c>
      <c r="U566" s="20">
        <f t="shared" si="188"/>
        <v>0</v>
      </c>
      <c r="V566" s="20">
        <f t="shared" si="188"/>
        <v>7000</v>
      </c>
    </row>
    <row r="567" spans="1:22" s="106" customFormat="1" ht="96" customHeight="1" x14ac:dyDescent="0.25">
      <c r="A567" s="30"/>
      <c r="B567" s="65" t="s">
        <v>668</v>
      </c>
      <c r="C567" s="43" t="s">
        <v>326</v>
      </c>
      <c r="D567" s="43"/>
      <c r="E567" s="43" t="s">
        <v>214</v>
      </c>
      <c r="F567" s="43" t="s">
        <v>669</v>
      </c>
      <c r="G567" s="53">
        <v>10546</v>
      </c>
      <c r="H567" s="40"/>
      <c r="I567" s="52"/>
      <c r="J567" s="53">
        <v>4000</v>
      </c>
      <c r="K567" s="40"/>
      <c r="L567" s="40"/>
      <c r="M567" s="40"/>
      <c r="N567" s="40"/>
      <c r="O567" s="40"/>
      <c r="P567" s="40"/>
      <c r="Q567" s="40"/>
      <c r="R567" s="40"/>
      <c r="S567" s="52">
        <v>4000</v>
      </c>
      <c r="T567" s="40"/>
      <c r="U567" s="40"/>
      <c r="V567" s="52">
        <v>4000</v>
      </c>
    </row>
    <row r="568" spans="1:22" s="106" customFormat="1" ht="96" customHeight="1" x14ac:dyDescent="0.25">
      <c r="A568" s="30"/>
      <c r="B568" s="65" t="s">
        <v>670</v>
      </c>
      <c r="C568" s="43" t="s">
        <v>326</v>
      </c>
      <c r="D568" s="43"/>
      <c r="E568" s="43" t="s">
        <v>214</v>
      </c>
      <c r="F568" s="43" t="s">
        <v>671</v>
      </c>
      <c r="G568" s="53">
        <v>7048</v>
      </c>
      <c r="H568" s="40"/>
      <c r="I568" s="52"/>
      <c r="J568" s="53">
        <v>4000</v>
      </c>
      <c r="K568" s="40"/>
      <c r="L568" s="40"/>
      <c r="M568" s="40"/>
      <c r="N568" s="40"/>
      <c r="O568" s="40"/>
      <c r="P568" s="40"/>
      <c r="Q568" s="40"/>
      <c r="R568" s="40"/>
      <c r="S568" s="52">
        <v>3000</v>
      </c>
      <c r="T568" s="40"/>
      <c r="U568" s="40"/>
      <c r="V568" s="52">
        <v>3000</v>
      </c>
    </row>
    <row r="569" spans="1:22" s="21" customFormat="1" ht="24.95" customHeight="1" x14ac:dyDescent="0.25">
      <c r="A569" s="45" t="s">
        <v>271</v>
      </c>
      <c r="B569" s="129" t="s">
        <v>124</v>
      </c>
      <c r="C569" s="43"/>
      <c r="D569" s="43"/>
      <c r="E569" s="38"/>
      <c r="F569" s="140"/>
      <c r="G569" s="20">
        <f>G570</f>
        <v>186337</v>
      </c>
      <c r="H569" s="20">
        <f t="shared" ref="H569:V569" si="189">H570</f>
        <v>0</v>
      </c>
      <c r="I569" s="20">
        <f t="shared" si="189"/>
        <v>0</v>
      </c>
      <c r="J569" s="20">
        <f t="shared" si="189"/>
        <v>110000</v>
      </c>
      <c r="K569" s="20">
        <f t="shared" si="189"/>
        <v>15000</v>
      </c>
      <c r="L569" s="20">
        <f t="shared" si="189"/>
        <v>0</v>
      </c>
      <c r="M569" s="20">
        <f t="shared" si="189"/>
        <v>0</v>
      </c>
      <c r="N569" s="20">
        <f t="shared" si="189"/>
        <v>15000</v>
      </c>
      <c r="O569" s="20">
        <f t="shared" si="189"/>
        <v>15000</v>
      </c>
      <c r="P569" s="20">
        <f t="shared" si="189"/>
        <v>0</v>
      </c>
      <c r="Q569" s="20">
        <f t="shared" si="189"/>
        <v>0</v>
      </c>
      <c r="R569" s="20">
        <f t="shared" si="189"/>
        <v>15000</v>
      </c>
      <c r="S569" s="20">
        <f t="shared" si="189"/>
        <v>37900</v>
      </c>
      <c r="T569" s="20">
        <f t="shared" si="189"/>
        <v>0</v>
      </c>
      <c r="U569" s="20">
        <f t="shared" si="189"/>
        <v>0</v>
      </c>
      <c r="V569" s="20">
        <f t="shared" si="189"/>
        <v>37900</v>
      </c>
    </row>
    <row r="570" spans="1:22" s="21" customFormat="1" ht="24.95" customHeight="1" x14ac:dyDescent="0.25">
      <c r="A570" s="17" t="s">
        <v>540</v>
      </c>
      <c r="B570" s="27" t="s">
        <v>16</v>
      </c>
      <c r="C570" s="43"/>
      <c r="D570" s="43"/>
      <c r="E570" s="38"/>
      <c r="F570" s="140"/>
      <c r="G570" s="20">
        <f>G571+G574</f>
        <v>186337</v>
      </c>
      <c r="H570" s="20">
        <f t="shared" ref="H570:V570" si="190">H571+H574</f>
        <v>0</v>
      </c>
      <c r="I570" s="20">
        <f t="shared" si="190"/>
        <v>0</v>
      </c>
      <c r="J570" s="20">
        <f t="shared" si="190"/>
        <v>110000</v>
      </c>
      <c r="K570" s="20">
        <f t="shared" si="190"/>
        <v>15000</v>
      </c>
      <c r="L570" s="20">
        <f t="shared" si="190"/>
        <v>0</v>
      </c>
      <c r="M570" s="20">
        <f t="shared" si="190"/>
        <v>0</v>
      </c>
      <c r="N570" s="20">
        <f t="shared" si="190"/>
        <v>15000</v>
      </c>
      <c r="O570" s="20">
        <f t="shared" si="190"/>
        <v>15000</v>
      </c>
      <c r="P570" s="20">
        <f t="shared" si="190"/>
        <v>0</v>
      </c>
      <c r="Q570" s="20">
        <f t="shared" si="190"/>
        <v>0</v>
      </c>
      <c r="R570" s="20">
        <f t="shared" si="190"/>
        <v>15000</v>
      </c>
      <c r="S570" s="20">
        <f t="shared" si="190"/>
        <v>37900</v>
      </c>
      <c r="T570" s="20">
        <f t="shared" si="190"/>
        <v>0</v>
      </c>
      <c r="U570" s="20">
        <f t="shared" si="190"/>
        <v>0</v>
      </c>
      <c r="V570" s="20">
        <f t="shared" si="190"/>
        <v>37900</v>
      </c>
    </row>
    <row r="571" spans="1:22" s="21" customFormat="1" ht="43.5" customHeight="1" x14ac:dyDescent="0.25">
      <c r="A571" s="30" t="s">
        <v>30</v>
      </c>
      <c r="B571" s="29" t="s">
        <v>31</v>
      </c>
      <c r="C571" s="43"/>
      <c r="D571" s="43"/>
      <c r="E571" s="38"/>
      <c r="F571" s="140"/>
      <c r="G571" s="20">
        <f>G572</f>
        <v>56626</v>
      </c>
      <c r="H571" s="20">
        <f t="shared" ref="H571:V572" si="191">H572</f>
        <v>0</v>
      </c>
      <c r="I571" s="20">
        <f t="shared" si="191"/>
        <v>0</v>
      </c>
      <c r="J571" s="20">
        <f t="shared" si="191"/>
        <v>50000</v>
      </c>
      <c r="K571" s="20">
        <f t="shared" si="191"/>
        <v>15000</v>
      </c>
      <c r="L571" s="20">
        <f t="shared" si="191"/>
        <v>0</v>
      </c>
      <c r="M571" s="20">
        <f t="shared" si="191"/>
        <v>0</v>
      </c>
      <c r="N571" s="20">
        <f t="shared" si="191"/>
        <v>15000</v>
      </c>
      <c r="O571" s="20">
        <f t="shared" si="191"/>
        <v>15000</v>
      </c>
      <c r="P571" s="20">
        <f t="shared" si="191"/>
        <v>0</v>
      </c>
      <c r="Q571" s="20">
        <f t="shared" si="191"/>
        <v>0</v>
      </c>
      <c r="R571" s="20">
        <f t="shared" si="191"/>
        <v>15000</v>
      </c>
      <c r="S571" s="20">
        <f t="shared" si="191"/>
        <v>17900</v>
      </c>
      <c r="T571" s="20">
        <f t="shared" si="191"/>
        <v>0</v>
      </c>
      <c r="U571" s="20">
        <f t="shared" si="191"/>
        <v>0</v>
      </c>
      <c r="V571" s="20">
        <f t="shared" si="191"/>
        <v>17900</v>
      </c>
    </row>
    <row r="572" spans="1:22" s="21" customFormat="1" ht="24.95" customHeight="1" x14ac:dyDescent="0.25">
      <c r="A572" s="30" t="s">
        <v>17</v>
      </c>
      <c r="B572" s="29" t="s">
        <v>32</v>
      </c>
      <c r="C572" s="43"/>
      <c r="D572" s="43"/>
      <c r="E572" s="38"/>
      <c r="F572" s="140"/>
      <c r="G572" s="20">
        <f>G573</f>
        <v>56626</v>
      </c>
      <c r="H572" s="20">
        <f t="shared" si="191"/>
        <v>0</v>
      </c>
      <c r="I572" s="20">
        <f t="shared" si="191"/>
        <v>0</v>
      </c>
      <c r="J572" s="20">
        <f t="shared" si="191"/>
        <v>50000</v>
      </c>
      <c r="K572" s="20">
        <f t="shared" si="191"/>
        <v>15000</v>
      </c>
      <c r="L572" s="20">
        <f t="shared" si="191"/>
        <v>0</v>
      </c>
      <c r="M572" s="20">
        <f t="shared" si="191"/>
        <v>0</v>
      </c>
      <c r="N572" s="20">
        <f t="shared" si="191"/>
        <v>15000</v>
      </c>
      <c r="O572" s="20">
        <f t="shared" si="191"/>
        <v>15000</v>
      </c>
      <c r="P572" s="20">
        <f t="shared" si="191"/>
        <v>0</v>
      </c>
      <c r="Q572" s="20">
        <f t="shared" si="191"/>
        <v>0</v>
      </c>
      <c r="R572" s="20">
        <f t="shared" si="191"/>
        <v>15000</v>
      </c>
      <c r="S572" s="20">
        <f t="shared" si="191"/>
        <v>17900</v>
      </c>
      <c r="T572" s="20">
        <f t="shared" si="191"/>
        <v>0</v>
      </c>
      <c r="U572" s="20">
        <f t="shared" si="191"/>
        <v>0</v>
      </c>
      <c r="V572" s="20">
        <f t="shared" si="191"/>
        <v>17900</v>
      </c>
    </row>
    <row r="573" spans="1:22" s="106" customFormat="1" ht="54.95" customHeight="1" x14ac:dyDescent="0.25">
      <c r="A573" s="36"/>
      <c r="B573" s="65" t="s">
        <v>672</v>
      </c>
      <c r="C573" s="43" t="s">
        <v>126</v>
      </c>
      <c r="D573" s="38" t="s">
        <v>673</v>
      </c>
      <c r="E573" s="43" t="s">
        <v>35</v>
      </c>
      <c r="F573" s="43" t="s">
        <v>674</v>
      </c>
      <c r="G573" s="53">
        <v>56626</v>
      </c>
      <c r="H573" s="40"/>
      <c r="I573" s="52"/>
      <c r="J573" s="53">
        <v>50000</v>
      </c>
      <c r="K573" s="53">
        <v>15000</v>
      </c>
      <c r="L573" s="40"/>
      <c r="M573" s="40"/>
      <c r="N573" s="53">
        <v>15000</v>
      </c>
      <c r="O573" s="53">
        <v>15000</v>
      </c>
      <c r="P573" s="40"/>
      <c r="Q573" s="40"/>
      <c r="R573" s="53">
        <v>15000</v>
      </c>
      <c r="S573" s="52">
        <f>20000-2100</f>
        <v>17900</v>
      </c>
      <c r="T573" s="40"/>
      <c r="U573" s="40"/>
      <c r="V573" s="52">
        <f>20000-2100</f>
        <v>17900</v>
      </c>
    </row>
    <row r="574" spans="1:22" s="21" customFormat="1" ht="48" customHeight="1" x14ac:dyDescent="0.25">
      <c r="A574" s="30" t="s">
        <v>43</v>
      </c>
      <c r="B574" s="29" t="s">
        <v>112</v>
      </c>
      <c r="C574" s="43"/>
      <c r="D574" s="43"/>
      <c r="E574" s="38"/>
      <c r="F574" s="140"/>
      <c r="G574" s="20">
        <f>G575</f>
        <v>129711</v>
      </c>
      <c r="H574" s="20">
        <f t="shared" ref="H574:V574" si="192">H575</f>
        <v>0</v>
      </c>
      <c r="I574" s="20">
        <f t="shared" si="192"/>
        <v>0</v>
      </c>
      <c r="J574" s="20">
        <f t="shared" si="192"/>
        <v>60000</v>
      </c>
      <c r="K574" s="20">
        <f t="shared" si="192"/>
        <v>0</v>
      </c>
      <c r="L574" s="20">
        <f t="shared" si="192"/>
        <v>0</v>
      </c>
      <c r="M574" s="20">
        <f t="shared" si="192"/>
        <v>0</v>
      </c>
      <c r="N574" s="20">
        <f t="shared" si="192"/>
        <v>0</v>
      </c>
      <c r="O574" s="20">
        <f t="shared" si="192"/>
        <v>0</v>
      </c>
      <c r="P574" s="20">
        <f t="shared" si="192"/>
        <v>0</v>
      </c>
      <c r="Q574" s="20">
        <f t="shared" si="192"/>
        <v>0</v>
      </c>
      <c r="R574" s="20">
        <f t="shared" si="192"/>
        <v>0</v>
      </c>
      <c r="S574" s="20">
        <f t="shared" si="192"/>
        <v>20000</v>
      </c>
      <c r="T574" s="20">
        <f t="shared" si="192"/>
        <v>0</v>
      </c>
      <c r="U574" s="20">
        <f t="shared" si="192"/>
        <v>0</v>
      </c>
      <c r="V574" s="20">
        <f t="shared" si="192"/>
        <v>20000</v>
      </c>
    </row>
    <row r="575" spans="1:22" s="21" customFormat="1" ht="24.95" customHeight="1" x14ac:dyDescent="0.25">
      <c r="A575" s="30" t="s">
        <v>17</v>
      </c>
      <c r="B575" s="29" t="s">
        <v>32</v>
      </c>
      <c r="C575" s="43"/>
      <c r="D575" s="43"/>
      <c r="E575" s="38"/>
      <c r="F575" s="140"/>
      <c r="G575" s="20">
        <f>G576+G577+G578</f>
        <v>129711</v>
      </c>
      <c r="H575" s="20">
        <f t="shared" ref="H575:V575" si="193">H576+H577+H578</f>
        <v>0</v>
      </c>
      <c r="I575" s="20">
        <f t="shared" si="193"/>
        <v>0</v>
      </c>
      <c r="J575" s="20">
        <f t="shared" si="193"/>
        <v>60000</v>
      </c>
      <c r="K575" s="20">
        <f t="shared" si="193"/>
        <v>0</v>
      </c>
      <c r="L575" s="20">
        <f t="shared" si="193"/>
        <v>0</v>
      </c>
      <c r="M575" s="20">
        <f t="shared" si="193"/>
        <v>0</v>
      </c>
      <c r="N575" s="20">
        <f t="shared" si="193"/>
        <v>0</v>
      </c>
      <c r="O575" s="20">
        <f t="shared" si="193"/>
        <v>0</v>
      </c>
      <c r="P575" s="20">
        <f t="shared" si="193"/>
        <v>0</v>
      </c>
      <c r="Q575" s="20">
        <f t="shared" si="193"/>
        <v>0</v>
      </c>
      <c r="R575" s="20">
        <f t="shared" si="193"/>
        <v>0</v>
      </c>
      <c r="S575" s="20">
        <f t="shared" si="193"/>
        <v>20000</v>
      </c>
      <c r="T575" s="20">
        <f t="shared" si="193"/>
        <v>0</v>
      </c>
      <c r="U575" s="20">
        <f t="shared" si="193"/>
        <v>0</v>
      </c>
      <c r="V575" s="20">
        <f t="shared" si="193"/>
        <v>20000</v>
      </c>
    </row>
    <row r="576" spans="1:22" s="106" customFormat="1" ht="38.1" customHeight="1" x14ac:dyDescent="0.25">
      <c r="A576" s="36"/>
      <c r="B576" s="65" t="s">
        <v>675</v>
      </c>
      <c r="C576" s="43" t="s">
        <v>126</v>
      </c>
      <c r="D576" s="43"/>
      <c r="E576" s="43" t="s">
        <v>345</v>
      </c>
      <c r="F576" s="43"/>
      <c r="G576" s="53">
        <v>39526</v>
      </c>
      <c r="H576" s="40"/>
      <c r="I576" s="52"/>
      <c r="J576" s="53">
        <v>10000</v>
      </c>
      <c r="K576" s="40"/>
      <c r="L576" s="40"/>
      <c r="M576" s="40"/>
      <c r="N576" s="40"/>
      <c r="O576" s="40"/>
      <c r="P576" s="40"/>
      <c r="Q576" s="40"/>
      <c r="R576" s="40"/>
      <c r="S576" s="52">
        <v>5000</v>
      </c>
      <c r="T576" s="40"/>
      <c r="U576" s="40"/>
      <c r="V576" s="52">
        <v>5000</v>
      </c>
    </row>
    <row r="577" spans="1:22" s="106" customFormat="1" ht="54.95" customHeight="1" x14ac:dyDescent="0.25">
      <c r="A577" s="36"/>
      <c r="B577" s="65" t="s">
        <v>676</v>
      </c>
      <c r="C577" s="43" t="s">
        <v>126</v>
      </c>
      <c r="D577" s="43"/>
      <c r="E577" s="43" t="s">
        <v>67</v>
      </c>
      <c r="F577" s="43" t="s">
        <v>677</v>
      </c>
      <c r="G577" s="53">
        <v>32948</v>
      </c>
      <c r="H577" s="40"/>
      <c r="I577" s="52"/>
      <c r="J577" s="53">
        <v>30000</v>
      </c>
      <c r="K577" s="40"/>
      <c r="L577" s="40"/>
      <c r="M577" s="40"/>
      <c r="N577" s="40"/>
      <c r="O577" s="40"/>
      <c r="P577" s="40"/>
      <c r="Q577" s="40"/>
      <c r="R577" s="40"/>
      <c r="S577" s="52">
        <v>10000</v>
      </c>
      <c r="T577" s="40"/>
      <c r="U577" s="40"/>
      <c r="V577" s="52">
        <v>10000</v>
      </c>
    </row>
    <row r="578" spans="1:22" s="106" customFormat="1" ht="51" customHeight="1" x14ac:dyDescent="0.25">
      <c r="A578" s="36"/>
      <c r="B578" s="65" t="s">
        <v>678</v>
      </c>
      <c r="C578" s="43" t="s">
        <v>126</v>
      </c>
      <c r="D578" s="43"/>
      <c r="E578" s="43" t="s">
        <v>67</v>
      </c>
      <c r="F578" s="43"/>
      <c r="G578" s="53">
        <v>57237</v>
      </c>
      <c r="H578" s="40"/>
      <c r="I578" s="52"/>
      <c r="J578" s="53">
        <v>20000</v>
      </c>
      <c r="K578" s="40"/>
      <c r="L578" s="40"/>
      <c r="M578" s="40"/>
      <c r="N578" s="40"/>
      <c r="O578" s="40"/>
      <c r="P578" s="40"/>
      <c r="Q578" s="40"/>
      <c r="R578" s="40"/>
      <c r="S578" s="52">
        <v>5000</v>
      </c>
      <c r="T578" s="40"/>
      <c r="U578" s="40"/>
      <c r="V578" s="52">
        <v>5000</v>
      </c>
    </row>
    <row r="579" spans="1:22" s="21" customFormat="1" ht="24.95" customHeight="1" x14ac:dyDescent="0.25">
      <c r="A579" s="45" t="s">
        <v>323</v>
      </c>
      <c r="B579" s="129" t="s">
        <v>272</v>
      </c>
      <c r="C579" s="43"/>
      <c r="D579" s="43"/>
      <c r="E579" s="38"/>
      <c r="F579" s="140"/>
      <c r="G579" s="20">
        <f t="shared" ref="G579:V579" si="194">G581</f>
        <v>174497</v>
      </c>
      <c r="H579" s="20">
        <f t="shared" si="194"/>
        <v>0</v>
      </c>
      <c r="I579" s="20">
        <f t="shared" si="194"/>
        <v>0</v>
      </c>
      <c r="J579" s="20">
        <f t="shared" si="194"/>
        <v>110000</v>
      </c>
      <c r="K579" s="20">
        <f t="shared" si="194"/>
        <v>46000</v>
      </c>
      <c r="L579" s="20">
        <f t="shared" si="194"/>
        <v>0</v>
      </c>
      <c r="M579" s="20">
        <f t="shared" si="194"/>
        <v>0</v>
      </c>
      <c r="N579" s="20">
        <f t="shared" si="194"/>
        <v>46000</v>
      </c>
      <c r="O579" s="20">
        <f t="shared" si="194"/>
        <v>46000</v>
      </c>
      <c r="P579" s="20">
        <f t="shared" si="194"/>
        <v>0</v>
      </c>
      <c r="Q579" s="20">
        <f t="shared" si="194"/>
        <v>0</v>
      </c>
      <c r="R579" s="20">
        <f t="shared" si="194"/>
        <v>46000</v>
      </c>
      <c r="S579" s="20">
        <f t="shared" si="194"/>
        <v>33600</v>
      </c>
      <c r="T579" s="20">
        <f t="shared" si="194"/>
        <v>0</v>
      </c>
      <c r="U579" s="20">
        <f t="shared" si="194"/>
        <v>0</v>
      </c>
      <c r="V579" s="20">
        <f t="shared" si="194"/>
        <v>33600</v>
      </c>
    </row>
    <row r="580" spans="1:22" s="21" customFormat="1" ht="24" customHeight="1" x14ac:dyDescent="0.25">
      <c r="A580" s="17" t="s">
        <v>540</v>
      </c>
      <c r="B580" s="27" t="s">
        <v>16</v>
      </c>
      <c r="C580" s="43"/>
      <c r="D580" s="43"/>
      <c r="E580" s="38"/>
      <c r="F580" s="140"/>
      <c r="G580" s="20">
        <f>G581</f>
        <v>174497</v>
      </c>
      <c r="H580" s="20">
        <f t="shared" ref="H580:V581" si="195">H581</f>
        <v>0</v>
      </c>
      <c r="I580" s="20">
        <f t="shared" si="195"/>
        <v>0</v>
      </c>
      <c r="J580" s="20">
        <f t="shared" si="195"/>
        <v>110000</v>
      </c>
      <c r="K580" s="20">
        <f t="shared" si="195"/>
        <v>46000</v>
      </c>
      <c r="L580" s="20">
        <f t="shared" si="195"/>
        <v>0</v>
      </c>
      <c r="M580" s="20">
        <f t="shared" si="195"/>
        <v>0</v>
      </c>
      <c r="N580" s="20">
        <f t="shared" si="195"/>
        <v>46000</v>
      </c>
      <c r="O580" s="20">
        <f t="shared" si="195"/>
        <v>46000</v>
      </c>
      <c r="P580" s="20">
        <f t="shared" si="195"/>
        <v>0</v>
      </c>
      <c r="Q580" s="20">
        <f t="shared" si="195"/>
        <v>0</v>
      </c>
      <c r="R580" s="20">
        <f t="shared" si="195"/>
        <v>46000</v>
      </c>
      <c r="S580" s="20">
        <f t="shared" si="195"/>
        <v>33600</v>
      </c>
      <c r="T580" s="20">
        <f t="shared" si="195"/>
        <v>0</v>
      </c>
      <c r="U580" s="20">
        <f t="shared" si="195"/>
        <v>0</v>
      </c>
      <c r="V580" s="20">
        <f t="shared" si="195"/>
        <v>33600</v>
      </c>
    </row>
    <row r="581" spans="1:22" s="21" customFormat="1" ht="35.1" customHeight="1" x14ac:dyDescent="0.25">
      <c r="A581" s="30" t="s">
        <v>30</v>
      </c>
      <c r="B581" s="29" t="s">
        <v>31</v>
      </c>
      <c r="C581" s="43"/>
      <c r="D581" s="43"/>
      <c r="E581" s="38"/>
      <c r="F581" s="140"/>
      <c r="G581" s="20">
        <f>G582</f>
        <v>174497</v>
      </c>
      <c r="H581" s="20">
        <f t="shared" si="195"/>
        <v>0</v>
      </c>
      <c r="I581" s="20">
        <f t="shared" si="195"/>
        <v>0</v>
      </c>
      <c r="J581" s="20">
        <f t="shared" si="195"/>
        <v>110000</v>
      </c>
      <c r="K581" s="20">
        <f t="shared" si="195"/>
        <v>46000</v>
      </c>
      <c r="L581" s="20">
        <f t="shared" si="195"/>
        <v>0</v>
      </c>
      <c r="M581" s="20">
        <f t="shared" si="195"/>
        <v>0</v>
      </c>
      <c r="N581" s="20">
        <f t="shared" si="195"/>
        <v>46000</v>
      </c>
      <c r="O581" s="20">
        <f t="shared" si="195"/>
        <v>46000</v>
      </c>
      <c r="P581" s="20">
        <f t="shared" si="195"/>
        <v>0</v>
      </c>
      <c r="Q581" s="20">
        <f t="shared" si="195"/>
        <v>0</v>
      </c>
      <c r="R581" s="20">
        <f t="shared" si="195"/>
        <v>46000</v>
      </c>
      <c r="S581" s="20">
        <f t="shared" si="195"/>
        <v>33600</v>
      </c>
      <c r="T581" s="20">
        <f t="shared" si="195"/>
        <v>0</v>
      </c>
      <c r="U581" s="20">
        <f t="shared" si="195"/>
        <v>0</v>
      </c>
      <c r="V581" s="20">
        <f t="shared" si="195"/>
        <v>33600</v>
      </c>
    </row>
    <row r="582" spans="1:22" s="21" customFormat="1" ht="24.95" customHeight="1" x14ac:dyDescent="0.25">
      <c r="A582" s="30" t="s">
        <v>17</v>
      </c>
      <c r="B582" s="29" t="s">
        <v>32</v>
      </c>
      <c r="C582" s="43"/>
      <c r="D582" s="43"/>
      <c r="E582" s="38"/>
      <c r="F582" s="140"/>
      <c r="G582" s="20">
        <f>G583+G584+G585+G586+G587+G588</f>
        <v>174497</v>
      </c>
      <c r="H582" s="20">
        <f t="shared" ref="H582:V582" si="196">H583+H584+H585+H586+H587+H588</f>
        <v>0</v>
      </c>
      <c r="I582" s="20">
        <f t="shared" si="196"/>
        <v>0</v>
      </c>
      <c r="J582" s="20">
        <f t="shared" si="196"/>
        <v>110000</v>
      </c>
      <c r="K582" s="20">
        <f t="shared" si="196"/>
        <v>46000</v>
      </c>
      <c r="L582" s="20">
        <f t="shared" si="196"/>
        <v>0</v>
      </c>
      <c r="M582" s="20">
        <f t="shared" si="196"/>
        <v>0</v>
      </c>
      <c r="N582" s="20">
        <f t="shared" si="196"/>
        <v>46000</v>
      </c>
      <c r="O582" s="20">
        <f t="shared" si="196"/>
        <v>46000</v>
      </c>
      <c r="P582" s="20">
        <f t="shared" si="196"/>
        <v>0</v>
      </c>
      <c r="Q582" s="20">
        <f t="shared" si="196"/>
        <v>0</v>
      </c>
      <c r="R582" s="20">
        <f t="shared" si="196"/>
        <v>46000</v>
      </c>
      <c r="S582" s="20">
        <f t="shared" si="196"/>
        <v>33600</v>
      </c>
      <c r="T582" s="20">
        <f t="shared" si="196"/>
        <v>0</v>
      </c>
      <c r="U582" s="20">
        <f t="shared" si="196"/>
        <v>0</v>
      </c>
      <c r="V582" s="20">
        <f t="shared" si="196"/>
        <v>33600</v>
      </c>
    </row>
    <row r="583" spans="1:22" s="21" customFormat="1" ht="80.45" customHeight="1" x14ac:dyDescent="0.25">
      <c r="A583" s="30"/>
      <c r="B583" s="65" t="s">
        <v>679</v>
      </c>
      <c r="C583" s="43" t="s">
        <v>52</v>
      </c>
      <c r="D583" s="51" t="s">
        <v>680</v>
      </c>
      <c r="E583" s="43" t="s">
        <v>41</v>
      </c>
      <c r="F583" s="43" t="s">
        <v>681</v>
      </c>
      <c r="G583" s="53">
        <v>40543</v>
      </c>
      <c r="H583" s="40"/>
      <c r="I583" s="52"/>
      <c r="J583" s="53">
        <v>28000</v>
      </c>
      <c r="K583" s="40">
        <v>14000</v>
      </c>
      <c r="L583" s="40"/>
      <c r="M583" s="40"/>
      <c r="N583" s="40">
        <v>14000</v>
      </c>
      <c r="O583" s="40">
        <v>14000</v>
      </c>
      <c r="P583" s="40"/>
      <c r="Q583" s="40"/>
      <c r="R583" s="40">
        <v>14000</v>
      </c>
      <c r="S583" s="52">
        <v>11900</v>
      </c>
      <c r="T583" s="40"/>
      <c r="U583" s="40"/>
      <c r="V583" s="52">
        <v>11900</v>
      </c>
    </row>
    <row r="584" spans="1:22" s="21" customFormat="1" ht="80.45" customHeight="1" x14ac:dyDescent="0.25">
      <c r="A584" s="30"/>
      <c r="B584" s="65" t="s">
        <v>682</v>
      </c>
      <c r="C584" s="43" t="s">
        <v>52</v>
      </c>
      <c r="D584" s="51" t="s">
        <v>683</v>
      </c>
      <c r="E584" s="43" t="s">
        <v>35</v>
      </c>
      <c r="F584" s="43" t="s">
        <v>684</v>
      </c>
      <c r="G584" s="53">
        <v>14959</v>
      </c>
      <c r="H584" s="40"/>
      <c r="I584" s="52"/>
      <c r="J584" s="53">
        <v>15000</v>
      </c>
      <c r="K584" s="40">
        <v>11000</v>
      </c>
      <c r="L584" s="40"/>
      <c r="M584" s="40"/>
      <c r="N584" s="40">
        <v>11000</v>
      </c>
      <c r="O584" s="40">
        <v>11000</v>
      </c>
      <c r="P584" s="40"/>
      <c r="Q584" s="40"/>
      <c r="R584" s="40">
        <v>11000</v>
      </c>
      <c r="S584" s="52">
        <v>3000</v>
      </c>
      <c r="T584" s="40"/>
      <c r="U584" s="40"/>
      <c r="V584" s="52">
        <v>3000</v>
      </c>
    </row>
    <row r="585" spans="1:22" s="21" customFormat="1" ht="80.45" customHeight="1" x14ac:dyDescent="0.25">
      <c r="A585" s="30"/>
      <c r="B585" s="65" t="s">
        <v>685</v>
      </c>
      <c r="C585" s="43" t="s">
        <v>52</v>
      </c>
      <c r="D585" s="51" t="s">
        <v>686</v>
      </c>
      <c r="E585" s="43" t="s">
        <v>41</v>
      </c>
      <c r="F585" s="43" t="s">
        <v>687</v>
      </c>
      <c r="G585" s="53">
        <v>33155</v>
      </c>
      <c r="H585" s="40"/>
      <c r="I585" s="52"/>
      <c r="J585" s="53">
        <v>23000</v>
      </c>
      <c r="K585" s="40">
        <v>4500</v>
      </c>
      <c r="L585" s="40"/>
      <c r="M585" s="40"/>
      <c r="N585" s="40">
        <v>4500</v>
      </c>
      <c r="O585" s="40">
        <v>4500</v>
      </c>
      <c r="P585" s="40"/>
      <c r="Q585" s="40"/>
      <c r="R585" s="40">
        <v>4500</v>
      </c>
      <c r="S585" s="52">
        <v>7600</v>
      </c>
      <c r="T585" s="40"/>
      <c r="U585" s="40"/>
      <c r="V585" s="52">
        <v>7600</v>
      </c>
    </row>
    <row r="586" spans="1:22" s="21" customFormat="1" ht="80.45" customHeight="1" x14ac:dyDescent="0.25">
      <c r="A586" s="30"/>
      <c r="B586" s="65" t="s">
        <v>688</v>
      </c>
      <c r="C586" s="43" t="s">
        <v>52</v>
      </c>
      <c r="D586" s="51" t="s">
        <v>689</v>
      </c>
      <c r="E586" s="43" t="s">
        <v>41</v>
      </c>
      <c r="F586" s="43" t="s">
        <v>690</v>
      </c>
      <c r="G586" s="53">
        <v>36542</v>
      </c>
      <c r="H586" s="40"/>
      <c r="I586" s="52"/>
      <c r="J586" s="53">
        <v>28000</v>
      </c>
      <c r="K586" s="40">
        <v>4500</v>
      </c>
      <c r="L586" s="40"/>
      <c r="M586" s="40"/>
      <c r="N586" s="40">
        <v>4500</v>
      </c>
      <c r="O586" s="40">
        <v>4500</v>
      </c>
      <c r="P586" s="40"/>
      <c r="Q586" s="40"/>
      <c r="R586" s="40">
        <v>4500</v>
      </c>
      <c r="S586" s="52">
        <v>7600</v>
      </c>
      <c r="T586" s="40"/>
      <c r="U586" s="40"/>
      <c r="V586" s="52">
        <v>7600</v>
      </c>
    </row>
    <row r="587" spans="1:22" s="21" customFormat="1" ht="80.45" customHeight="1" x14ac:dyDescent="0.25">
      <c r="A587" s="30"/>
      <c r="B587" s="65" t="s">
        <v>691</v>
      </c>
      <c r="C587" s="43" t="s">
        <v>52</v>
      </c>
      <c r="D587" s="51" t="s">
        <v>692</v>
      </c>
      <c r="E587" s="43" t="s">
        <v>35</v>
      </c>
      <c r="F587" s="43" t="s">
        <v>693</v>
      </c>
      <c r="G587" s="53">
        <v>14980</v>
      </c>
      <c r="H587" s="40"/>
      <c r="I587" s="52"/>
      <c r="J587" s="53">
        <v>12000</v>
      </c>
      <c r="K587" s="40">
        <v>9000</v>
      </c>
      <c r="L587" s="40"/>
      <c r="M587" s="40"/>
      <c r="N587" s="40">
        <v>9000</v>
      </c>
      <c r="O587" s="40">
        <v>9000</v>
      </c>
      <c r="P587" s="40"/>
      <c r="Q587" s="40"/>
      <c r="R587" s="40">
        <v>9000</v>
      </c>
      <c r="S587" s="52">
        <v>2500</v>
      </c>
      <c r="T587" s="40"/>
      <c r="U587" s="40"/>
      <c r="V587" s="52">
        <v>2500</v>
      </c>
    </row>
    <row r="588" spans="1:22" s="21" customFormat="1" ht="80.45" customHeight="1" x14ac:dyDescent="0.25">
      <c r="A588" s="30"/>
      <c r="B588" s="65" t="s">
        <v>694</v>
      </c>
      <c r="C588" s="43" t="s">
        <v>52</v>
      </c>
      <c r="D588" s="51" t="s">
        <v>695</v>
      </c>
      <c r="E588" s="43" t="s">
        <v>35</v>
      </c>
      <c r="F588" s="43" t="s">
        <v>696</v>
      </c>
      <c r="G588" s="53">
        <v>34318</v>
      </c>
      <c r="H588" s="40"/>
      <c r="I588" s="52"/>
      <c r="J588" s="53">
        <v>4000</v>
      </c>
      <c r="K588" s="40">
        <v>3000</v>
      </c>
      <c r="L588" s="40"/>
      <c r="M588" s="40"/>
      <c r="N588" s="40">
        <v>3000</v>
      </c>
      <c r="O588" s="40">
        <v>3000</v>
      </c>
      <c r="P588" s="40"/>
      <c r="Q588" s="40"/>
      <c r="R588" s="40">
        <v>3000</v>
      </c>
      <c r="S588" s="52">
        <v>1000</v>
      </c>
      <c r="T588" s="40"/>
      <c r="U588" s="40"/>
      <c r="V588" s="52">
        <v>1000</v>
      </c>
    </row>
    <row r="589" spans="1:22" s="21" customFormat="1" ht="24.95" customHeight="1" x14ac:dyDescent="0.25">
      <c r="A589" s="45" t="s">
        <v>347</v>
      </c>
      <c r="B589" s="129" t="s">
        <v>161</v>
      </c>
      <c r="C589" s="43"/>
      <c r="D589" s="43"/>
      <c r="E589" s="38"/>
      <c r="F589" s="140"/>
      <c r="G589" s="20">
        <f t="shared" ref="G589:V589" si="197">G591</f>
        <v>51453</v>
      </c>
      <c r="H589" s="20">
        <f t="shared" si="197"/>
        <v>0</v>
      </c>
      <c r="I589" s="20">
        <f t="shared" si="197"/>
        <v>0</v>
      </c>
      <c r="J589" s="20">
        <f t="shared" si="197"/>
        <v>25000</v>
      </c>
      <c r="K589" s="20">
        <f t="shared" si="197"/>
        <v>15000</v>
      </c>
      <c r="L589" s="20">
        <f t="shared" si="197"/>
        <v>0</v>
      </c>
      <c r="M589" s="20">
        <f t="shared" si="197"/>
        <v>0</v>
      </c>
      <c r="N589" s="20">
        <f t="shared" si="197"/>
        <v>15000</v>
      </c>
      <c r="O589" s="20">
        <f t="shared" si="197"/>
        <v>15000</v>
      </c>
      <c r="P589" s="20">
        <f t="shared" si="197"/>
        <v>0</v>
      </c>
      <c r="Q589" s="20">
        <f t="shared" si="197"/>
        <v>0</v>
      </c>
      <c r="R589" s="20">
        <f t="shared" si="197"/>
        <v>15000</v>
      </c>
      <c r="S589" s="20">
        <f t="shared" si="197"/>
        <v>10000</v>
      </c>
      <c r="T589" s="20">
        <f t="shared" si="197"/>
        <v>0</v>
      </c>
      <c r="U589" s="20">
        <f t="shared" si="197"/>
        <v>0</v>
      </c>
      <c r="V589" s="20">
        <f t="shared" si="197"/>
        <v>10000</v>
      </c>
    </row>
    <row r="590" spans="1:22" s="21" customFormat="1" ht="24" customHeight="1" x14ac:dyDescent="0.25">
      <c r="A590" s="17" t="s">
        <v>540</v>
      </c>
      <c r="B590" s="27" t="s">
        <v>16</v>
      </c>
      <c r="C590" s="43"/>
      <c r="D590" s="43"/>
      <c r="E590" s="38"/>
      <c r="F590" s="140"/>
      <c r="G590" s="20">
        <f>G591</f>
        <v>51453</v>
      </c>
      <c r="H590" s="20">
        <f t="shared" ref="H590:V592" si="198">H591</f>
        <v>0</v>
      </c>
      <c r="I590" s="20">
        <f t="shared" si="198"/>
        <v>0</v>
      </c>
      <c r="J590" s="20">
        <f t="shared" si="198"/>
        <v>25000</v>
      </c>
      <c r="K590" s="20">
        <f t="shared" si="198"/>
        <v>15000</v>
      </c>
      <c r="L590" s="20">
        <f t="shared" si="198"/>
        <v>0</v>
      </c>
      <c r="M590" s="20">
        <f t="shared" si="198"/>
        <v>0</v>
      </c>
      <c r="N590" s="20">
        <f t="shared" si="198"/>
        <v>15000</v>
      </c>
      <c r="O590" s="20">
        <f t="shared" si="198"/>
        <v>15000</v>
      </c>
      <c r="P590" s="20">
        <f t="shared" si="198"/>
        <v>0</v>
      </c>
      <c r="Q590" s="20">
        <f t="shared" si="198"/>
        <v>0</v>
      </c>
      <c r="R590" s="20">
        <f t="shared" si="198"/>
        <v>15000</v>
      </c>
      <c r="S590" s="20">
        <f t="shared" si="198"/>
        <v>10000</v>
      </c>
      <c r="T590" s="20">
        <f t="shared" si="198"/>
        <v>0</v>
      </c>
      <c r="U590" s="20">
        <f t="shared" si="198"/>
        <v>0</v>
      </c>
      <c r="V590" s="20">
        <f t="shared" si="198"/>
        <v>10000</v>
      </c>
    </row>
    <row r="591" spans="1:22" s="21" customFormat="1" ht="45.6" customHeight="1" x14ac:dyDescent="0.25">
      <c r="A591" s="30" t="s">
        <v>30</v>
      </c>
      <c r="B591" s="29" t="s">
        <v>31</v>
      </c>
      <c r="C591" s="43"/>
      <c r="D591" s="43"/>
      <c r="E591" s="38"/>
      <c r="F591" s="140"/>
      <c r="G591" s="20">
        <f>G592</f>
        <v>51453</v>
      </c>
      <c r="H591" s="20">
        <f t="shared" si="198"/>
        <v>0</v>
      </c>
      <c r="I591" s="20">
        <f t="shared" si="198"/>
        <v>0</v>
      </c>
      <c r="J591" s="20">
        <f t="shared" si="198"/>
        <v>25000</v>
      </c>
      <c r="K591" s="20">
        <f t="shared" si="198"/>
        <v>15000</v>
      </c>
      <c r="L591" s="20">
        <f t="shared" si="198"/>
        <v>0</v>
      </c>
      <c r="M591" s="20">
        <f t="shared" si="198"/>
        <v>0</v>
      </c>
      <c r="N591" s="20">
        <f t="shared" si="198"/>
        <v>15000</v>
      </c>
      <c r="O591" s="20">
        <f t="shared" si="198"/>
        <v>15000</v>
      </c>
      <c r="P591" s="20">
        <f t="shared" si="198"/>
        <v>0</v>
      </c>
      <c r="Q591" s="20">
        <f t="shared" si="198"/>
        <v>0</v>
      </c>
      <c r="R591" s="20">
        <f t="shared" si="198"/>
        <v>15000</v>
      </c>
      <c r="S591" s="20">
        <f t="shared" si="198"/>
        <v>10000</v>
      </c>
      <c r="T591" s="20">
        <f t="shared" si="198"/>
        <v>0</v>
      </c>
      <c r="U591" s="20">
        <f t="shared" si="198"/>
        <v>0</v>
      </c>
      <c r="V591" s="20">
        <f t="shared" si="198"/>
        <v>10000</v>
      </c>
    </row>
    <row r="592" spans="1:22" s="21" customFormat="1" ht="24.95" customHeight="1" x14ac:dyDescent="0.25">
      <c r="A592" s="30" t="s">
        <v>17</v>
      </c>
      <c r="B592" s="29" t="s">
        <v>32</v>
      </c>
      <c r="C592" s="43"/>
      <c r="D592" s="43"/>
      <c r="E592" s="38"/>
      <c r="F592" s="140"/>
      <c r="G592" s="20">
        <f>G593</f>
        <v>51453</v>
      </c>
      <c r="H592" s="20">
        <f t="shared" si="198"/>
        <v>0</v>
      </c>
      <c r="I592" s="20">
        <f t="shared" si="198"/>
        <v>0</v>
      </c>
      <c r="J592" s="20">
        <f t="shared" si="198"/>
        <v>25000</v>
      </c>
      <c r="K592" s="20">
        <f t="shared" si="198"/>
        <v>15000</v>
      </c>
      <c r="L592" s="20">
        <f t="shared" si="198"/>
        <v>0</v>
      </c>
      <c r="M592" s="20">
        <f t="shared" si="198"/>
        <v>0</v>
      </c>
      <c r="N592" s="20">
        <f t="shared" si="198"/>
        <v>15000</v>
      </c>
      <c r="O592" s="20">
        <f t="shared" si="198"/>
        <v>15000</v>
      </c>
      <c r="P592" s="20">
        <f t="shared" si="198"/>
        <v>0</v>
      </c>
      <c r="Q592" s="20">
        <f t="shared" si="198"/>
        <v>0</v>
      </c>
      <c r="R592" s="20">
        <f t="shared" si="198"/>
        <v>15000</v>
      </c>
      <c r="S592" s="20">
        <f t="shared" si="198"/>
        <v>10000</v>
      </c>
      <c r="T592" s="20">
        <f t="shared" si="198"/>
        <v>0</v>
      </c>
      <c r="U592" s="20">
        <f t="shared" si="198"/>
        <v>0</v>
      </c>
      <c r="V592" s="20">
        <f t="shared" si="198"/>
        <v>10000</v>
      </c>
    </row>
    <row r="593" spans="1:22" s="21" customFormat="1" ht="54" customHeight="1" x14ac:dyDescent="0.25">
      <c r="A593" s="36"/>
      <c r="B593" s="65" t="s">
        <v>697</v>
      </c>
      <c r="C593" s="43" t="s">
        <v>163</v>
      </c>
      <c r="D593" s="51" t="s">
        <v>698</v>
      </c>
      <c r="E593" s="43" t="s">
        <v>166</v>
      </c>
      <c r="F593" s="43" t="s">
        <v>699</v>
      </c>
      <c r="G593" s="53">
        <v>51453</v>
      </c>
      <c r="H593" s="40"/>
      <c r="I593" s="52"/>
      <c r="J593" s="53">
        <v>25000</v>
      </c>
      <c r="K593" s="53">
        <v>15000</v>
      </c>
      <c r="L593" s="40"/>
      <c r="M593" s="40"/>
      <c r="N593" s="53">
        <v>15000</v>
      </c>
      <c r="O593" s="53">
        <v>15000</v>
      </c>
      <c r="P593" s="40"/>
      <c r="Q593" s="40"/>
      <c r="R593" s="53">
        <v>15000</v>
      </c>
      <c r="S593" s="53">
        <v>10000</v>
      </c>
      <c r="T593" s="40"/>
      <c r="U593" s="40"/>
      <c r="V593" s="53">
        <v>10000</v>
      </c>
    </row>
    <row r="594" spans="1:22" s="21" customFormat="1" ht="24.95" customHeight="1" x14ac:dyDescent="0.25">
      <c r="A594" s="45" t="s">
        <v>381</v>
      </c>
      <c r="B594" s="129" t="s">
        <v>255</v>
      </c>
      <c r="C594" s="43"/>
      <c r="D594" s="43"/>
      <c r="E594" s="38"/>
      <c r="F594" s="140"/>
      <c r="G594" s="20">
        <f t="shared" ref="G594:V594" si="199">G596</f>
        <v>13412</v>
      </c>
      <c r="H594" s="20">
        <f t="shared" si="199"/>
        <v>0</v>
      </c>
      <c r="I594" s="20">
        <f t="shared" si="199"/>
        <v>0</v>
      </c>
      <c r="J594" s="20">
        <f t="shared" si="199"/>
        <v>11000</v>
      </c>
      <c r="K594" s="20">
        <f t="shared" si="199"/>
        <v>0</v>
      </c>
      <c r="L594" s="20">
        <f t="shared" si="199"/>
        <v>0</v>
      </c>
      <c r="M594" s="20">
        <f t="shared" si="199"/>
        <v>0</v>
      </c>
      <c r="N594" s="20">
        <f t="shared" si="199"/>
        <v>0</v>
      </c>
      <c r="O594" s="20">
        <f t="shared" si="199"/>
        <v>0</v>
      </c>
      <c r="P594" s="20">
        <f t="shared" si="199"/>
        <v>0</v>
      </c>
      <c r="Q594" s="20">
        <f t="shared" si="199"/>
        <v>0</v>
      </c>
      <c r="R594" s="20">
        <f t="shared" si="199"/>
        <v>0</v>
      </c>
      <c r="S594" s="20">
        <f t="shared" si="199"/>
        <v>11000</v>
      </c>
      <c r="T594" s="20">
        <f t="shared" si="199"/>
        <v>0</v>
      </c>
      <c r="U594" s="20">
        <f t="shared" si="199"/>
        <v>0</v>
      </c>
      <c r="V594" s="20">
        <f t="shared" si="199"/>
        <v>11000</v>
      </c>
    </row>
    <row r="595" spans="1:22" s="21" customFormat="1" ht="24" customHeight="1" x14ac:dyDescent="0.25">
      <c r="A595" s="17" t="s">
        <v>540</v>
      </c>
      <c r="B595" s="27" t="s">
        <v>16</v>
      </c>
      <c r="C595" s="43"/>
      <c r="D595" s="43"/>
      <c r="E595" s="38"/>
      <c r="F595" s="140"/>
      <c r="G595" s="20">
        <f>G596</f>
        <v>13412</v>
      </c>
      <c r="H595" s="20">
        <f t="shared" ref="H595:V597" si="200">H596</f>
        <v>0</v>
      </c>
      <c r="I595" s="20">
        <f t="shared" si="200"/>
        <v>0</v>
      </c>
      <c r="J595" s="20">
        <f t="shared" si="200"/>
        <v>11000</v>
      </c>
      <c r="K595" s="20">
        <f t="shared" si="200"/>
        <v>0</v>
      </c>
      <c r="L595" s="20">
        <f t="shared" si="200"/>
        <v>0</v>
      </c>
      <c r="M595" s="20">
        <f t="shared" si="200"/>
        <v>0</v>
      </c>
      <c r="N595" s="20">
        <f t="shared" si="200"/>
        <v>0</v>
      </c>
      <c r="O595" s="20">
        <f t="shared" si="200"/>
        <v>0</v>
      </c>
      <c r="P595" s="20">
        <f t="shared" si="200"/>
        <v>0</v>
      </c>
      <c r="Q595" s="20">
        <f t="shared" si="200"/>
        <v>0</v>
      </c>
      <c r="R595" s="20">
        <f t="shared" si="200"/>
        <v>0</v>
      </c>
      <c r="S595" s="20">
        <f t="shared" si="200"/>
        <v>11000</v>
      </c>
      <c r="T595" s="20">
        <f t="shared" si="200"/>
        <v>0</v>
      </c>
      <c r="U595" s="20">
        <f t="shared" si="200"/>
        <v>0</v>
      </c>
      <c r="V595" s="20">
        <f t="shared" si="200"/>
        <v>11000</v>
      </c>
    </row>
    <row r="596" spans="1:22" s="21" customFormat="1" ht="38.1" customHeight="1" x14ac:dyDescent="0.25">
      <c r="A596" s="30" t="s">
        <v>30</v>
      </c>
      <c r="B596" s="29" t="s">
        <v>112</v>
      </c>
      <c r="C596" s="43"/>
      <c r="D596" s="43"/>
      <c r="E596" s="38"/>
      <c r="F596" s="140"/>
      <c r="G596" s="20">
        <f>G597</f>
        <v>13412</v>
      </c>
      <c r="H596" s="20">
        <f t="shared" si="200"/>
        <v>0</v>
      </c>
      <c r="I596" s="20">
        <f t="shared" si="200"/>
        <v>0</v>
      </c>
      <c r="J596" s="20">
        <f t="shared" si="200"/>
        <v>11000</v>
      </c>
      <c r="K596" s="20">
        <f t="shared" si="200"/>
        <v>0</v>
      </c>
      <c r="L596" s="20">
        <f t="shared" si="200"/>
        <v>0</v>
      </c>
      <c r="M596" s="20">
        <f t="shared" si="200"/>
        <v>0</v>
      </c>
      <c r="N596" s="20">
        <f t="shared" si="200"/>
        <v>0</v>
      </c>
      <c r="O596" s="20">
        <f t="shared" si="200"/>
        <v>0</v>
      </c>
      <c r="P596" s="20">
        <f t="shared" si="200"/>
        <v>0</v>
      </c>
      <c r="Q596" s="20">
        <f t="shared" si="200"/>
        <v>0</v>
      </c>
      <c r="R596" s="20">
        <f t="shared" si="200"/>
        <v>0</v>
      </c>
      <c r="S596" s="20">
        <f t="shared" si="200"/>
        <v>11000</v>
      </c>
      <c r="T596" s="20">
        <f t="shared" si="200"/>
        <v>0</v>
      </c>
      <c r="U596" s="20">
        <f t="shared" si="200"/>
        <v>0</v>
      </c>
      <c r="V596" s="20">
        <f t="shared" si="200"/>
        <v>11000</v>
      </c>
    </row>
    <row r="597" spans="1:22" s="21" customFormat="1" ht="24.95" customHeight="1" x14ac:dyDescent="0.25">
      <c r="A597" s="30" t="s">
        <v>17</v>
      </c>
      <c r="B597" s="29" t="s">
        <v>32</v>
      </c>
      <c r="C597" s="43"/>
      <c r="D597" s="43"/>
      <c r="E597" s="38"/>
      <c r="F597" s="140"/>
      <c r="G597" s="20">
        <f>G598</f>
        <v>13412</v>
      </c>
      <c r="H597" s="20">
        <f t="shared" si="200"/>
        <v>0</v>
      </c>
      <c r="I597" s="20">
        <f t="shared" si="200"/>
        <v>0</v>
      </c>
      <c r="J597" s="20">
        <f t="shared" si="200"/>
        <v>11000</v>
      </c>
      <c r="K597" s="20">
        <f t="shared" si="200"/>
        <v>0</v>
      </c>
      <c r="L597" s="20">
        <f t="shared" si="200"/>
        <v>0</v>
      </c>
      <c r="M597" s="20">
        <f t="shared" si="200"/>
        <v>0</v>
      </c>
      <c r="N597" s="20">
        <f t="shared" si="200"/>
        <v>0</v>
      </c>
      <c r="O597" s="20">
        <f t="shared" si="200"/>
        <v>0</v>
      </c>
      <c r="P597" s="20">
        <f t="shared" si="200"/>
        <v>0</v>
      </c>
      <c r="Q597" s="20">
        <f t="shared" si="200"/>
        <v>0</v>
      </c>
      <c r="R597" s="20">
        <f t="shared" si="200"/>
        <v>0</v>
      </c>
      <c r="S597" s="20">
        <f t="shared" si="200"/>
        <v>11000</v>
      </c>
      <c r="T597" s="20">
        <f t="shared" si="200"/>
        <v>0</v>
      </c>
      <c r="U597" s="20">
        <f t="shared" si="200"/>
        <v>0</v>
      </c>
      <c r="V597" s="20">
        <f t="shared" si="200"/>
        <v>11000</v>
      </c>
    </row>
    <row r="598" spans="1:22" s="21" customFormat="1" ht="57.95" customHeight="1" x14ac:dyDescent="0.25">
      <c r="A598" s="36"/>
      <c r="B598" s="65" t="s">
        <v>700</v>
      </c>
      <c r="C598" s="43" t="s">
        <v>257</v>
      </c>
      <c r="D598" s="43"/>
      <c r="E598" s="43" t="s">
        <v>41</v>
      </c>
      <c r="F598" s="43" t="s">
        <v>701</v>
      </c>
      <c r="G598" s="53">
        <v>13412</v>
      </c>
      <c r="H598" s="40"/>
      <c r="I598" s="52"/>
      <c r="J598" s="53">
        <v>11000</v>
      </c>
      <c r="K598" s="40"/>
      <c r="L598" s="40"/>
      <c r="M598" s="40"/>
      <c r="N598" s="40"/>
      <c r="O598" s="40"/>
      <c r="P598" s="40"/>
      <c r="Q598" s="40"/>
      <c r="R598" s="40"/>
      <c r="S598" s="53">
        <v>11000</v>
      </c>
      <c r="T598" s="40"/>
      <c r="U598" s="40"/>
      <c r="V598" s="53">
        <v>11000</v>
      </c>
    </row>
    <row r="599" spans="1:22" s="26" customFormat="1" ht="52.5" customHeight="1" x14ac:dyDescent="0.25">
      <c r="A599" s="107" t="s">
        <v>702</v>
      </c>
      <c r="B599" s="57" t="s">
        <v>703</v>
      </c>
      <c r="C599" s="60"/>
      <c r="D599" s="60"/>
      <c r="E599" s="59"/>
      <c r="F599" s="144"/>
      <c r="G599" s="25">
        <f>G600</f>
        <v>351644</v>
      </c>
      <c r="H599" s="25">
        <f t="shared" ref="H599:V603" si="201">H600</f>
        <v>0</v>
      </c>
      <c r="I599" s="25">
        <f t="shared" si="201"/>
        <v>200000</v>
      </c>
      <c r="J599" s="25">
        <f t="shared" si="201"/>
        <v>151644</v>
      </c>
      <c r="K599" s="25">
        <f t="shared" si="201"/>
        <v>1000</v>
      </c>
      <c r="L599" s="25">
        <f t="shared" si="201"/>
        <v>0</v>
      </c>
      <c r="M599" s="25">
        <f t="shared" si="201"/>
        <v>0</v>
      </c>
      <c r="N599" s="25">
        <f t="shared" si="201"/>
        <v>1000</v>
      </c>
      <c r="O599" s="25">
        <f t="shared" si="201"/>
        <v>1000</v>
      </c>
      <c r="P599" s="25">
        <f t="shared" si="201"/>
        <v>0</v>
      </c>
      <c r="Q599" s="25">
        <f t="shared" si="201"/>
        <v>0</v>
      </c>
      <c r="R599" s="25">
        <f t="shared" si="201"/>
        <v>1000</v>
      </c>
      <c r="S599" s="25">
        <f t="shared" si="201"/>
        <v>20000</v>
      </c>
      <c r="T599" s="25">
        <f t="shared" si="201"/>
        <v>0</v>
      </c>
      <c r="U599" s="25">
        <f t="shared" si="201"/>
        <v>0</v>
      </c>
      <c r="V599" s="25">
        <f t="shared" si="201"/>
        <v>20000</v>
      </c>
    </row>
    <row r="600" spans="1:22" s="50" customFormat="1" ht="27.95" customHeight="1" x14ac:dyDescent="0.25">
      <c r="A600" s="45" t="s">
        <v>4</v>
      </c>
      <c r="B600" s="129" t="s">
        <v>704</v>
      </c>
      <c r="C600" s="49"/>
      <c r="D600" s="49"/>
      <c r="E600" s="48"/>
      <c r="F600" s="31"/>
      <c r="G600" s="20">
        <f>G601</f>
        <v>351644</v>
      </c>
      <c r="H600" s="20">
        <f t="shared" si="201"/>
        <v>0</v>
      </c>
      <c r="I600" s="20">
        <f t="shared" si="201"/>
        <v>200000</v>
      </c>
      <c r="J600" s="20">
        <f t="shared" si="201"/>
        <v>151644</v>
      </c>
      <c r="K600" s="20">
        <f t="shared" si="201"/>
        <v>1000</v>
      </c>
      <c r="L600" s="20">
        <f t="shared" si="201"/>
        <v>0</v>
      </c>
      <c r="M600" s="20">
        <f t="shared" si="201"/>
        <v>0</v>
      </c>
      <c r="N600" s="20">
        <f t="shared" si="201"/>
        <v>1000</v>
      </c>
      <c r="O600" s="20">
        <f t="shared" si="201"/>
        <v>1000</v>
      </c>
      <c r="P600" s="20">
        <f t="shared" si="201"/>
        <v>0</v>
      </c>
      <c r="Q600" s="20">
        <f t="shared" si="201"/>
        <v>0</v>
      </c>
      <c r="R600" s="20">
        <f t="shared" si="201"/>
        <v>1000</v>
      </c>
      <c r="S600" s="20">
        <f t="shared" si="201"/>
        <v>20000</v>
      </c>
      <c r="T600" s="20">
        <f t="shared" si="201"/>
        <v>0</v>
      </c>
      <c r="U600" s="20">
        <f t="shared" si="201"/>
        <v>0</v>
      </c>
      <c r="V600" s="20">
        <f t="shared" si="201"/>
        <v>20000</v>
      </c>
    </row>
    <row r="601" spans="1:22" s="21" customFormat="1" ht="24" customHeight="1" x14ac:dyDescent="0.25">
      <c r="A601" s="17" t="s">
        <v>540</v>
      </c>
      <c r="B601" s="27" t="s">
        <v>16</v>
      </c>
      <c r="C601" s="43"/>
      <c r="D601" s="43"/>
      <c r="E601" s="38"/>
      <c r="F601" s="140"/>
      <c r="G601" s="20">
        <f>G602</f>
        <v>351644</v>
      </c>
      <c r="H601" s="20">
        <f t="shared" si="201"/>
        <v>0</v>
      </c>
      <c r="I601" s="20">
        <f t="shared" si="201"/>
        <v>200000</v>
      </c>
      <c r="J601" s="20">
        <f t="shared" si="201"/>
        <v>151644</v>
      </c>
      <c r="K601" s="20">
        <f t="shared" si="201"/>
        <v>1000</v>
      </c>
      <c r="L601" s="20">
        <f t="shared" si="201"/>
        <v>0</v>
      </c>
      <c r="M601" s="20">
        <f t="shared" si="201"/>
        <v>0</v>
      </c>
      <c r="N601" s="20">
        <f t="shared" si="201"/>
        <v>1000</v>
      </c>
      <c r="O601" s="20">
        <f t="shared" si="201"/>
        <v>1000</v>
      </c>
      <c r="P601" s="20">
        <f t="shared" si="201"/>
        <v>0</v>
      </c>
      <c r="Q601" s="20">
        <f t="shared" si="201"/>
        <v>0</v>
      </c>
      <c r="R601" s="20">
        <f t="shared" si="201"/>
        <v>1000</v>
      </c>
      <c r="S601" s="20">
        <f t="shared" si="201"/>
        <v>20000</v>
      </c>
      <c r="T601" s="20">
        <f t="shared" si="201"/>
        <v>0</v>
      </c>
      <c r="U601" s="20">
        <f t="shared" si="201"/>
        <v>0</v>
      </c>
      <c r="V601" s="20">
        <f t="shared" si="201"/>
        <v>20000</v>
      </c>
    </row>
    <row r="602" spans="1:22" s="21" customFormat="1" ht="39.6" customHeight="1" x14ac:dyDescent="0.25">
      <c r="A602" s="30" t="s">
        <v>30</v>
      </c>
      <c r="B602" s="29" t="s">
        <v>705</v>
      </c>
      <c r="C602" s="43"/>
      <c r="D602" s="43"/>
      <c r="E602" s="38"/>
      <c r="F602" s="140"/>
      <c r="G602" s="20">
        <f>G603</f>
        <v>351644</v>
      </c>
      <c r="H602" s="20">
        <f t="shared" si="201"/>
        <v>0</v>
      </c>
      <c r="I602" s="20">
        <f t="shared" si="201"/>
        <v>200000</v>
      </c>
      <c r="J602" s="20">
        <f t="shared" si="201"/>
        <v>151644</v>
      </c>
      <c r="K602" s="20">
        <f t="shared" si="201"/>
        <v>1000</v>
      </c>
      <c r="L602" s="20">
        <f t="shared" si="201"/>
        <v>0</v>
      </c>
      <c r="M602" s="20">
        <f t="shared" si="201"/>
        <v>0</v>
      </c>
      <c r="N602" s="20">
        <f t="shared" si="201"/>
        <v>1000</v>
      </c>
      <c r="O602" s="20">
        <f t="shared" si="201"/>
        <v>1000</v>
      </c>
      <c r="P602" s="20">
        <f t="shared" si="201"/>
        <v>0</v>
      </c>
      <c r="Q602" s="20">
        <f t="shared" si="201"/>
        <v>0</v>
      </c>
      <c r="R602" s="20">
        <f t="shared" si="201"/>
        <v>1000</v>
      </c>
      <c r="S602" s="20">
        <f t="shared" si="201"/>
        <v>20000</v>
      </c>
      <c r="T602" s="20">
        <f t="shared" si="201"/>
        <v>0</v>
      </c>
      <c r="U602" s="20">
        <f t="shared" si="201"/>
        <v>0</v>
      </c>
      <c r="V602" s="20">
        <f t="shared" si="201"/>
        <v>20000</v>
      </c>
    </row>
    <row r="603" spans="1:22" s="21" customFormat="1" ht="27.95" customHeight="1" x14ac:dyDescent="0.25">
      <c r="A603" s="30" t="s">
        <v>17</v>
      </c>
      <c r="B603" s="29" t="s">
        <v>64</v>
      </c>
      <c r="C603" s="19"/>
      <c r="D603" s="19"/>
      <c r="E603" s="19"/>
      <c r="F603" s="19"/>
      <c r="G603" s="20">
        <f>G604</f>
        <v>351644</v>
      </c>
      <c r="H603" s="20">
        <f t="shared" si="201"/>
        <v>0</v>
      </c>
      <c r="I603" s="20">
        <f t="shared" si="201"/>
        <v>200000</v>
      </c>
      <c r="J603" s="20">
        <f t="shared" si="201"/>
        <v>151644</v>
      </c>
      <c r="K603" s="20">
        <f t="shared" si="201"/>
        <v>1000</v>
      </c>
      <c r="L603" s="20">
        <f t="shared" si="201"/>
        <v>0</v>
      </c>
      <c r="M603" s="20">
        <f t="shared" si="201"/>
        <v>0</v>
      </c>
      <c r="N603" s="20">
        <f t="shared" si="201"/>
        <v>1000</v>
      </c>
      <c r="O603" s="20">
        <f t="shared" si="201"/>
        <v>1000</v>
      </c>
      <c r="P603" s="20">
        <f t="shared" si="201"/>
        <v>0</v>
      </c>
      <c r="Q603" s="20">
        <f t="shared" si="201"/>
        <v>0</v>
      </c>
      <c r="R603" s="20">
        <f t="shared" si="201"/>
        <v>1000</v>
      </c>
      <c r="S603" s="20">
        <f t="shared" si="201"/>
        <v>20000</v>
      </c>
      <c r="T603" s="20">
        <f t="shared" si="201"/>
        <v>0</v>
      </c>
      <c r="U603" s="20">
        <f t="shared" si="201"/>
        <v>0</v>
      </c>
      <c r="V603" s="20">
        <f t="shared" si="201"/>
        <v>20000</v>
      </c>
    </row>
    <row r="604" spans="1:22" s="21" customFormat="1" ht="56.25" x14ac:dyDescent="0.25">
      <c r="A604" s="36"/>
      <c r="B604" s="139" t="s">
        <v>706</v>
      </c>
      <c r="C604" s="38" t="s">
        <v>707</v>
      </c>
      <c r="D604" s="38" t="s">
        <v>708</v>
      </c>
      <c r="E604" s="38" t="s">
        <v>67</v>
      </c>
      <c r="F604" s="38"/>
      <c r="G604" s="52">
        <v>351644</v>
      </c>
      <c r="H604" s="40"/>
      <c r="I604" s="52">
        <v>200000</v>
      </c>
      <c r="J604" s="52">
        <f>G604-I604</f>
        <v>151644</v>
      </c>
      <c r="K604" s="52">
        <v>1000</v>
      </c>
      <c r="L604" s="40"/>
      <c r="M604" s="40"/>
      <c r="N604" s="52">
        <v>1000</v>
      </c>
      <c r="O604" s="52">
        <v>1000</v>
      </c>
      <c r="P604" s="40"/>
      <c r="Q604" s="40"/>
      <c r="R604" s="52">
        <v>1000</v>
      </c>
      <c r="S604" s="52">
        <v>20000</v>
      </c>
      <c r="T604" s="40"/>
      <c r="U604" s="40"/>
      <c r="V604" s="52">
        <v>20000</v>
      </c>
    </row>
    <row r="605" spans="1:22" s="26" customFormat="1" ht="69.599999999999994" customHeight="1" x14ac:dyDescent="0.25">
      <c r="A605" s="107" t="s">
        <v>709</v>
      </c>
      <c r="B605" s="145" t="s">
        <v>710</v>
      </c>
      <c r="C605" s="59"/>
      <c r="D605" s="59"/>
      <c r="E605" s="59"/>
      <c r="F605" s="59"/>
      <c r="G605" s="146">
        <f>G606+G613+G623+G629+G637+G648+G656+G663+G669</f>
        <v>2239983.7149999999</v>
      </c>
      <c r="H605" s="146">
        <f t="shared" ref="H605:V605" si="202">H606+H613+H623+H629+H637+H648+H656+H663+H669</f>
        <v>0</v>
      </c>
      <c r="I605" s="146">
        <f t="shared" si="202"/>
        <v>0</v>
      </c>
      <c r="J605" s="146">
        <f t="shared" si="202"/>
        <v>891800</v>
      </c>
      <c r="K605" s="146">
        <f t="shared" si="202"/>
        <v>41000</v>
      </c>
      <c r="L605" s="146">
        <f t="shared" si="202"/>
        <v>0</v>
      </c>
      <c r="M605" s="146">
        <f t="shared" si="202"/>
        <v>0</v>
      </c>
      <c r="N605" s="146">
        <f t="shared" si="202"/>
        <v>41000</v>
      </c>
      <c r="O605" s="146">
        <f t="shared" si="202"/>
        <v>41000</v>
      </c>
      <c r="P605" s="146">
        <f t="shared" si="202"/>
        <v>0</v>
      </c>
      <c r="Q605" s="146">
        <f t="shared" si="202"/>
        <v>0</v>
      </c>
      <c r="R605" s="146">
        <f t="shared" si="202"/>
        <v>41000</v>
      </c>
      <c r="S605" s="146">
        <f t="shared" si="202"/>
        <v>271000</v>
      </c>
      <c r="T605" s="146">
        <f t="shared" si="202"/>
        <v>0</v>
      </c>
      <c r="U605" s="146">
        <f t="shared" si="202"/>
        <v>0</v>
      </c>
      <c r="V605" s="146">
        <f t="shared" si="202"/>
        <v>271000</v>
      </c>
    </row>
    <row r="606" spans="1:22" s="50" customFormat="1" ht="21.6" customHeight="1" x14ac:dyDescent="0.25">
      <c r="A606" s="45" t="s">
        <v>4</v>
      </c>
      <c r="B606" s="129" t="s">
        <v>124</v>
      </c>
      <c r="C606" s="48"/>
      <c r="D606" s="48"/>
      <c r="E606" s="48"/>
      <c r="F606" s="48"/>
      <c r="G606" s="66">
        <f>G607</f>
        <v>125291</v>
      </c>
      <c r="H606" s="66">
        <f t="shared" ref="H606:V607" si="203">H607</f>
        <v>0</v>
      </c>
      <c r="I606" s="66">
        <f t="shared" si="203"/>
        <v>0</v>
      </c>
      <c r="J606" s="66">
        <f t="shared" si="203"/>
        <v>56300</v>
      </c>
      <c r="K606" s="66">
        <f t="shared" si="203"/>
        <v>0</v>
      </c>
      <c r="L606" s="66">
        <f t="shared" si="203"/>
        <v>0</v>
      </c>
      <c r="M606" s="66">
        <f t="shared" si="203"/>
        <v>0</v>
      </c>
      <c r="N606" s="66">
        <f t="shared" si="203"/>
        <v>0</v>
      </c>
      <c r="O606" s="66">
        <f t="shared" si="203"/>
        <v>0</v>
      </c>
      <c r="P606" s="66">
        <f t="shared" si="203"/>
        <v>0</v>
      </c>
      <c r="Q606" s="66">
        <f t="shared" si="203"/>
        <v>0</v>
      </c>
      <c r="R606" s="66">
        <f t="shared" si="203"/>
        <v>0</v>
      </c>
      <c r="S606" s="66">
        <f t="shared" si="203"/>
        <v>4000</v>
      </c>
      <c r="T606" s="66">
        <f t="shared" si="203"/>
        <v>0</v>
      </c>
      <c r="U606" s="66">
        <f t="shared" si="203"/>
        <v>0</v>
      </c>
      <c r="V606" s="66">
        <f t="shared" si="203"/>
        <v>4000</v>
      </c>
    </row>
    <row r="607" spans="1:22" s="21" customFormat="1" ht="21.6" customHeight="1" x14ac:dyDescent="0.25">
      <c r="A607" s="17" t="s">
        <v>540</v>
      </c>
      <c r="B607" s="27" t="s">
        <v>16</v>
      </c>
      <c r="C607" s="38"/>
      <c r="D607" s="38"/>
      <c r="E607" s="38"/>
      <c r="F607" s="38"/>
      <c r="G607" s="66">
        <f>G608</f>
        <v>125291</v>
      </c>
      <c r="H607" s="66">
        <f t="shared" si="203"/>
        <v>0</v>
      </c>
      <c r="I607" s="66">
        <f t="shared" si="203"/>
        <v>0</v>
      </c>
      <c r="J607" s="66">
        <f t="shared" si="203"/>
        <v>56300</v>
      </c>
      <c r="K607" s="66">
        <f t="shared" si="203"/>
        <v>0</v>
      </c>
      <c r="L607" s="66">
        <f t="shared" si="203"/>
        <v>0</v>
      </c>
      <c r="M607" s="66">
        <f t="shared" si="203"/>
        <v>0</v>
      </c>
      <c r="N607" s="66">
        <f t="shared" si="203"/>
        <v>0</v>
      </c>
      <c r="O607" s="66">
        <f t="shared" si="203"/>
        <v>0</v>
      </c>
      <c r="P607" s="66">
        <f t="shared" si="203"/>
        <v>0</v>
      </c>
      <c r="Q607" s="66">
        <f t="shared" si="203"/>
        <v>0</v>
      </c>
      <c r="R607" s="66">
        <f t="shared" si="203"/>
        <v>0</v>
      </c>
      <c r="S607" s="66">
        <f t="shared" si="203"/>
        <v>4000</v>
      </c>
      <c r="T607" s="66">
        <f t="shared" si="203"/>
        <v>0</v>
      </c>
      <c r="U607" s="66">
        <f t="shared" si="203"/>
        <v>0</v>
      </c>
      <c r="V607" s="66">
        <f t="shared" si="203"/>
        <v>4000</v>
      </c>
    </row>
    <row r="608" spans="1:22" s="21" customFormat="1" ht="37.5" x14ac:dyDescent="0.25">
      <c r="A608" s="30" t="s">
        <v>30</v>
      </c>
      <c r="B608" s="29" t="s">
        <v>705</v>
      </c>
      <c r="C608" s="38"/>
      <c r="D608" s="38"/>
      <c r="E608" s="38"/>
      <c r="F608" s="38"/>
      <c r="G608" s="66">
        <f>G609+G611</f>
        <v>125291</v>
      </c>
      <c r="H608" s="66">
        <f t="shared" ref="H608:V608" si="204">H609+H611</f>
        <v>0</v>
      </c>
      <c r="I608" s="66">
        <f t="shared" si="204"/>
        <v>0</v>
      </c>
      <c r="J608" s="66">
        <f t="shared" si="204"/>
        <v>56300</v>
      </c>
      <c r="K608" s="66">
        <f t="shared" si="204"/>
        <v>0</v>
      </c>
      <c r="L608" s="66">
        <f t="shared" si="204"/>
        <v>0</v>
      </c>
      <c r="M608" s="66">
        <f t="shared" si="204"/>
        <v>0</v>
      </c>
      <c r="N608" s="66">
        <f t="shared" si="204"/>
        <v>0</v>
      </c>
      <c r="O608" s="66">
        <f t="shared" si="204"/>
        <v>0</v>
      </c>
      <c r="P608" s="66">
        <f t="shared" si="204"/>
        <v>0</v>
      </c>
      <c r="Q608" s="66">
        <f t="shared" si="204"/>
        <v>0</v>
      </c>
      <c r="R608" s="66">
        <f t="shared" si="204"/>
        <v>0</v>
      </c>
      <c r="S608" s="66">
        <f t="shared" si="204"/>
        <v>4000</v>
      </c>
      <c r="T608" s="66">
        <f t="shared" si="204"/>
        <v>0</v>
      </c>
      <c r="U608" s="66">
        <f t="shared" si="204"/>
        <v>0</v>
      </c>
      <c r="V608" s="66">
        <f t="shared" si="204"/>
        <v>4000</v>
      </c>
    </row>
    <row r="609" spans="1:22" s="21" customFormat="1" ht="24" customHeight="1" x14ac:dyDescent="0.25">
      <c r="A609" s="30" t="s">
        <v>17</v>
      </c>
      <c r="B609" s="29" t="s">
        <v>64</v>
      </c>
      <c r="C609" s="38"/>
      <c r="D609" s="38"/>
      <c r="E609" s="38"/>
      <c r="F609" s="38"/>
      <c r="G609" s="66">
        <f>G610</f>
        <v>93810</v>
      </c>
      <c r="H609" s="66">
        <f t="shared" ref="H609:V609" si="205">H610</f>
        <v>0</v>
      </c>
      <c r="I609" s="66">
        <f t="shared" si="205"/>
        <v>0</v>
      </c>
      <c r="J609" s="66">
        <f t="shared" si="205"/>
        <v>38800</v>
      </c>
      <c r="K609" s="66">
        <f t="shared" si="205"/>
        <v>0</v>
      </c>
      <c r="L609" s="66">
        <f t="shared" si="205"/>
        <v>0</v>
      </c>
      <c r="M609" s="66">
        <f t="shared" si="205"/>
        <v>0</v>
      </c>
      <c r="N609" s="66">
        <f t="shared" si="205"/>
        <v>0</v>
      </c>
      <c r="O609" s="66">
        <f t="shared" si="205"/>
        <v>0</v>
      </c>
      <c r="P609" s="66">
        <f t="shared" si="205"/>
        <v>0</v>
      </c>
      <c r="Q609" s="66">
        <f t="shared" si="205"/>
        <v>0</v>
      </c>
      <c r="R609" s="66">
        <f t="shared" si="205"/>
        <v>0</v>
      </c>
      <c r="S609" s="66">
        <f t="shared" si="205"/>
        <v>3000</v>
      </c>
      <c r="T609" s="66">
        <f t="shared" si="205"/>
        <v>0</v>
      </c>
      <c r="U609" s="66">
        <f t="shared" si="205"/>
        <v>0</v>
      </c>
      <c r="V609" s="66">
        <f t="shared" si="205"/>
        <v>3000</v>
      </c>
    </row>
    <row r="610" spans="1:22" s="21" customFormat="1" ht="37.5" x14ac:dyDescent="0.25">
      <c r="A610" s="36"/>
      <c r="B610" s="54" t="s">
        <v>711</v>
      </c>
      <c r="C610" s="38" t="s">
        <v>126</v>
      </c>
      <c r="D610" s="38"/>
      <c r="E610" s="38" t="s">
        <v>475</v>
      </c>
      <c r="F610" s="38"/>
      <c r="G610" s="52">
        <v>93810</v>
      </c>
      <c r="H610" s="40"/>
      <c r="I610" s="52"/>
      <c r="J610" s="52">
        <v>38800</v>
      </c>
      <c r="K610" s="52"/>
      <c r="L610" s="40"/>
      <c r="M610" s="40"/>
      <c r="N610" s="52"/>
      <c r="O610" s="52"/>
      <c r="P610" s="40"/>
      <c r="Q610" s="40"/>
      <c r="R610" s="52"/>
      <c r="S610" s="52">
        <v>3000</v>
      </c>
      <c r="T610" s="40"/>
      <c r="U610" s="40"/>
      <c r="V610" s="52">
        <v>3000</v>
      </c>
    </row>
    <row r="611" spans="1:22" s="21" customFormat="1" ht="24" customHeight="1" x14ac:dyDescent="0.25">
      <c r="A611" s="30" t="s">
        <v>18</v>
      </c>
      <c r="B611" s="29" t="s">
        <v>32</v>
      </c>
      <c r="C611" s="38"/>
      <c r="D611" s="38"/>
      <c r="E611" s="38"/>
      <c r="F611" s="38"/>
      <c r="G611" s="66">
        <f>G612</f>
        <v>31481</v>
      </c>
      <c r="H611" s="66">
        <f t="shared" ref="H611:V611" si="206">H612</f>
        <v>0</v>
      </c>
      <c r="I611" s="66">
        <f t="shared" si="206"/>
        <v>0</v>
      </c>
      <c r="J611" s="66">
        <f t="shared" si="206"/>
        <v>17500</v>
      </c>
      <c r="K611" s="66">
        <f t="shared" si="206"/>
        <v>0</v>
      </c>
      <c r="L611" s="66">
        <f t="shared" si="206"/>
        <v>0</v>
      </c>
      <c r="M611" s="66">
        <f t="shared" si="206"/>
        <v>0</v>
      </c>
      <c r="N611" s="66">
        <f t="shared" si="206"/>
        <v>0</v>
      </c>
      <c r="O611" s="66">
        <f t="shared" si="206"/>
        <v>0</v>
      </c>
      <c r="P611" s="66">
        <f t="shared" si="206"/>
        <v>0</v>
      </c>
      <c r="Q611" s="66">
        <f t="shared" si="206"/>
        <v>0</v>
      </c>
      <c r="R611" s="66">
        <f t="shared" si="206"/>
        <v>0</v>
      </c>
      <c r="S611" s="66">
        <f t="shared" si="206"/>
        <v>1000</v>
      </c>
      <c r="T611" s="66">
        <f t="shared" si="206"/>
        <v>0</v>
      </c>
      <c r="U611" s="66">
        <f t="shared" si="206"/>
        <v>0</v>
      </c>
      <c r="V611" s="66">
        <f t="shared" si="206"/>
        <v>1000</v>
      </c>
    </row>
    <row r="612" spans="1:22" s="21" customFormat="1" ht="56.1" customHeight="1" x14ac:dyDescent="0.25">
      <c r="A612" s="36"/>
      <c r="B612" s="54" t="s">
        <v>712</v>
      </c>
      <c r="C612" s="38" t="s">
        <v>126</v>
      </c>
      <c r="D612" s="38"/>
      <c r="E612" s="38" t="s">
        <v>67</v>
      </c>
      <c r="F612" s="38" t="s">
        <v>713</v>
      </c>
      <c r="G612" s="52">
        <v>31481</v>
      </c>
      <c r="H612" s="40"/>
      <c r="I612" s="52"/>
      <c r="J612" s="52">
        <v>17500</v>
      </c>
      <c r="K612" s="52"/>
      <c r="L612" s="40"/>
      <c r="M612" s="40"/>
      <c r="N612" s="52"/>
      <c r="O612" s="52"/>
      <c r="P612" s="40"/>
      <c r="Q612" s="40"/>
      <c r="R612" s="52"/>
      <c r="S612" s="52">
        <v>1000</v>
      </c>
      <c r="T612" s="40"/>
      <c r="U612" s="40"/>
      <c r="V612" s="52">
        <v>1000</v>
      </c>
    </row>
    <row r="613" spans="1:22" s="50" customFormat="1" ht="24.6" customHeight="1" x14ac:dyDescent="0.25">
      <c r="A613" s="45" t="s">
        <v>5</v>
      </c>
      <c r="B613" s="129" t="s">
        <v>87</v>
      </c>
      <c r="C613" s="48"/>
      <c r="D613" s="48"/>
      <c r="E613" s="48"/>
      <c r="F613" s="48"/>
      <c r="G613" s="66">
        <f>G614</f>
        <v>292442</v>
      </c>
      <c r="H613" s="66">
        <f t="shared" ref="H613:V613" si="207">H614</f>
        <v>0</v>
      </c>
      <c r="I613" s="66">
        <f t="shared" si="207"/>
        <v>0</v>
      </c>
      <c r="J613" s="66">
        <f t="shared" si="207"/>
        <v>150000</v>
      </c>
      <c r="K613" s="66">
        <f t="shared" si="207"/>
        <v>0</v>
      </c>
      <c r="L613" s="66">
        <f t="shared" si="207"/>
        <v>0</v>
      </c>
      <c r="M613" s="66">
        <f t="shared" si="207"/>
        <v>0</v>
      </c>
      <c r="N613" s="66">
        <f t="shared" si="207"/>
        <v>0</v>
      </c>
      <c r="O613" s="66">
        <f t="shared" si="207"/>
        <v>0</v>
      </c>
      <c r="P613" s="66">
        <f t="shared" si="207"/>
        <v>0</v>
      </c>
      <c r="Q613" s="66">
        <f t="shared" si="207"/>
        <v>0</v>
      </c>
      <c r="R613" s="66">
        <f t="shared" si="207"/>
        <v>0</v>
      </c>
      <c r="S613" s="66">
        <f t="shared" si="207"/>
        <v>32000</v>
      </c>
      <c r="T613" s="66">
        <f t="shared" si="207"/>
        <v>0</v>
      </c>
      <c r="U613" s="66">
        <f t="shared" si="207"/>
        <v>0</v>
      </c>
      <c r="V613" s="66">
        <f t="shared" si="207"/>
        <v>32000</v>
      </c>
    </row>
    <row r="614" spans="1:22" s="21" customFormat="1" ht="24.6" customHeight="1" x14ac:dyDescent="0.25">
      <c r="A614" s="17" t="s">
        <v>540</v>
      </c>
      <c r="B614" s="27" t="s">
        <v>16</v>
      </c>
      <c r="C614" s="38"/>
      <c r="D614" s="38"/>
      <c r="E614" s="38"/>
      <c r="F614" s="38"/>
      <c r="G614" s="66">
        <f>G615+G620</f>
        <v>292442</v>
      </c>
      <c r="H614" s="66">
        <f t="shared" ref="H614:V614" si="208">H615+H620</f>
        <v>0</v>
      </c>
      <c r="I614" s="66">
        <f t="shared" si="208"/>
        <v>0</v>
      </c>
      <c r="J614" s="66">
        <f t="shared" si="208"/>
        <v>150000</v>
      </c>
      <c r="K614" s="66">
        <f t="shared" si="208"/>
        <v>0</v>
      </c>
      <c r="L614" s="66">
        <f t="shared" si="208"/>
        <v>0</v>
      </c>
      <c r="M614" s="66">
        <f t="shared" si="208"/>
        <v>0</v>
      </c>
      <c r="N614" s="66">
        <f t="shared" si="208"/>
        <v>0</v>
      </c>
      <c r="O614" s="66">
        <f t="shared" si="208"/>
        <v>0</v>
      </c>
      <c r="P614" s="66">
        <f t="shared" si="208"/>
        <v>0</v>
      </c>
      <c r="Q614" s="66">
        <f t="shared" si="208"/>
        <v>0</v>
      </c>
      <c r="R614" s="66">
        <f t="shared" si="208"/>
        <v>0</v>
      </c>
      <c r="S614" s="66">
        <f t="shared" si="208"/>
        <v>32000</v>
      </c>
      <c r="T614" s="66">
        <f t="shared" si="208"/>
        <v>0</v>
      </c>
      <c r="U614" s="66">
        <f t="shared" si="208"/>
        <v>0</v>
      </c>
      <c r="V614" s="66">
        <f t="shared" si="208"/>
        <v>32000</v>
      </c>
    </row>
    <row r="615" spans="1:22" s="21" customFormat="1" ht="37.5" x14ac:dyDescent="0.25">
      <c r="A615" s="30" t="s">
        <v>30</v>
      </c>
      <c r="B615" s="29" t="s">
        <v>71</v>
      </c>
      <c r="C615" s="38"/>
      <c r="D615" s="38"/>
      <c r="E615" s="36"/>
      <c r="F615" s="36"/>
      <c r="G615" s="66">
        <f>G616+G618</f>
        <v>230067</v>
      </c>
      <c r="H615" s="66">
        <f t="shared" ref="H615:V615" si="209">H616+H618</f>
        <v>0</v>
      </c>
      <c r="I615" s="66">
        <f t="shared" si="209"/>
        <v>0</v>
      </c>
      <c r="J615" s="66">
        <f t="shared" si="209"/>
        <v>127000</v>
      </c>
      <c r="K615" s="66">
        <f t="shared" si="209"/>
        <v>0</v>
      </c>
      <c r="L615" s="66">
        <f t="shared" si="209"/>
        <v>0</v>
      </c>
      <c r="M615" s="66">
        <f t="shared" si="209"/>
        <v>0</v>
      </c>
      <c r="N615" s="66">
        <f t="shared" si="209"/>
        <v>0</v>
      </c>
      <c r="O615" s="66">
        <f t="shared" si="209"/>
        <v>0</v>
      </c>
      <c r="P615" s="66">
        <f t="shared" si="209"/>
        <v>0</v>
      </c>
      <c r="Q615" s="66">
        <f t="shared" si="209"/>
        <v>0</v>
      </c>
      <c r="R615" s="66">
        <f t="shared" si="209"/>
        <v>0</v>
      </c>
      <c r="S615" s="66">
        <f t="shared" si="209"/>
        <v>22000</v>
      </c>
      <c r="T615" s="66">
        <f t="shared" si="209"/>
        <v>0</v>
      </c>
      <c r="U615" s="66">
        <f t="shared" si="209"/>
        <v>0</v>
      </c>
      <c r="V615" s="66">
        <f t="shared" si="209"/>
        <v>22000</v>
      </c>
    </row>
    <row r="616" spans="1:22" s="21" customFormat="1" ht="30.95" customHeight="1" x14ac:dyDescent="0.25">
      <c r="A616" s="30" t="s">
        <v>17</v>
      </c>
      <c r="B616" s="29" t="s">
        <v>32</v>
      </c>
      <c r="C616" s="38"/>
      <c r="D616" s="38"/>
      <c r="E616" s="36"/>
      <c r="F616" s="36"/>
      <c r="G616" s="142">
        <f>G617</f>
        <v>53375</v>
      </c>
      <c r="H616" s="142">
        <f t="shared" ref="H616:V616" si="210">H617</f>
        <v>0</v>
      </c>
      <c r="I616" s="142">
        <f t="shared" si="210"/>
        <v>0</v>
      </c>
      <c r="J616" s="142">
        <f t="shared" si="210"/>
        <v>27000</v>
      </c>
      <c r="K616" s="142">
        <f t="shared" si="210"/>
        <v>0</v>
      </c>
      <c r="L616" s="142">
        <f t="shared" si="210"/>
        <v>0</v>
      </c>
      <c r="M616" s="142">
        <f t="shared" si="210"/>
        <v>0</v>
      </c>
      <c r="N616" s="142">
        <f t="shared" si="210"/>
        <v>0</v>
      </c>
      <c r="O616" s="142">
        <f t="shared" si="210"/>
        <v>0</v>
      </c>
      <c r="P616" s="142">
        <f t="shared" si="210"/>
        <v>0</v>
      </c>
      <c r="Q616" s="142">
        <f t="shared" si="210"/>
        <v>0</v>
      </c>
      <c r="R616" s="142">
        <f t="shared" si="210"/>
        <v>0</v>
      </c>
      <c r="S616" s="142">
        <f t="shared" si="210"/>
        <v>7000</v>
      </c>
      <c r="T616" s="142">
        <f t="shared" si="210"/>
        <v>0</v>
      </c>
      <c r="U616" s="142">
        <f t="shared" si="210"/>
        <v>0</v>
      </c>
      <c r="V616" s="142">
        <f t="shared" si="210"/>
        <v>7000</v>
      </c>
    </row>
    <row r="617" spans="1:22" s="21" customFormat="1" ht="75" x14ac:dyDescent="0.25">
      <c r="A617" s="36"/>
      <c r="B617" s="54" t="s">
        <v>714</v>
      </c>
      <c r="C617" s="38" t="s">
        <v>90</v>
      </c>
      <c r="D617" s="38"/>
      <c r="E617" s="38" t="s">
        <v>35</v>
      </c>
      <c r="F617" s="43" t="s">
        <v>715</v>
      </c>
      <c r="G617" s="82">
        <v>53375</v>
      </c>
      <c r="H617" s="40"/>
      <c r="I617" s="52"/>
      <c r="J617" s="52">
        <v>27000</v>
      </c>
      <c r="K617" s="52"/>
      <c r="L617" s="40"/>
      <c r="M617" s="40"/>
      <c r="N617" s="52"/>
      <c r="O617" s="52"/>
      <c r="P617" s="40"/>
      <c r="Q617" s="40"/>
      <c r="R617" s="52"/>
      <c r="S617" s="52">
        <v>7000</v>
      </c>
      <c r="T617" s="40"/>
      <c r="U617" s="40"/>
      <c r="V617" s="52">
        <v>7000</v>
      </c>
    </row>
    <row r="618" spans="1:22" s="21" customFormat="1" ht="18.75" x14ac:dyDescent="0.25">
      <c r="A618" s="30" t="s">
        <v>18</v>
      </c>
      <c r="B618" s="29" t="s">
        <v>64</v>
      </c>
      <c r="C618" s="38"/>
      <c r="D618" s="38"/>
      <c r="E618" s="38"/>
      <c r="F618" s="43"/>
      <c r="G618" s="142">
        <f>G619</f>
        <v>176692</v>
      </c>
      <c r="H618" s="142">
        <f t="shared" ref="H618:V618" si="211">H619</f>
        <v>0</v>
      </c>
      <c r="I618" s="142">
        <f t="shared" si="211"/>
        <v>0</v>
      </c>
      <c r="J618" s="142">
        <f t="shared" si="211"/>
        <v>100000</v>
      </c>
      <c r="K618" s="142">
        <f t="shared" si="211"/>
        <v>0</v>
      </c>
      <c r="L618" s="142">
        <f t="shared" si="211"/>
        <v>0</v>
      </c>
      <c r="M618" s="142">
        <f t="shared" si="211"/>
        <v>0</v>
      </c>
      <c r="N618" s="142">
        <f t="shared" si="211"/>
        <v>0</v>
      </c>
      <c r="O618" s="142">
        <f t="shared" si="211"/>
        <v>0</v>
      </c>
      <c r="P618" s="142">
        <f t="shared" si="211"/>
        <v>0</v>
      </c>
      <c r="Q618" s="142">
        <f t="shared" si="211"/>
        <v>0</v>
      </c>
      <c r="R618" s="142">
        <f t="shared" si="211"/>
        <v>0</v>
      </c>
      <c r="S618" s="142">
        <f t="shared" si="211"/>
        <v>15000</v>
      </c>
      <c r="T618" s="142">
        <f t="shared" si="211"/>
        <v>0</v>
      </c>
      <c r="U618" s="142">
        <f t="shared" si="211"/>
        <v>0</v>
      </c>
      <c r="V618" s="142">
        <f t="shared" si="211"/>
        <v>15000</v>
      </c>
    </row>
    <row r="619" spans="1:22" s="21" customFormat="1" ht="75" x14ac:dyDescent="0.25">
      <c r="A619" s="36"/>
      <c r="B619" s="54" t="s">
        <v>716</v>
      </c>
      <c r="C619" s="38" t="s">
        <v>90</v>
      </c>
      <c r="D619" s="38"/>
      <c r="E619" s="38" t="s">
        <v>41</v>
      </c>
      <c r="F619" s="43" t="s">
        <v>717</v>
      </c>
      <c r="G619" s="147">
        <v>176692</v>
      </c>
      <c r="H619" s="40"/>
      <c r="I619" s="52"/>
      <c r="J619" s="52">
        <v>100000</v>
      </c>
      <c r="K619" s="52"/>
      <c r="L619" s="40"/>
      <c r="M619" s="40"/>
      <c r="N619" s="52"/>
      <c r="O619" s="52"/>
      <c r="P619" s="40"/>
      <c r="Q619" s="40"/>
      <c r="R619" s="52"/>
      <c r="S619" s="52">
        <v>15000</v>
      </c>
      <c r="T619" s="40"/>
      <c r="U619" s="40"/>
      <c r="V619" s="52">
        <v>15000</v>
      </c>
    </row>
    <row r="620" spans="1:22" s="21" customFormat="1" ht="37.5" x14ac:dyDescent="0.25">
      <c r="A620" s="30" t="s">
        <v>43</v>
      </c>
      <c r="B620" s="29" t="s">
        <v>112</v>
      </c>
      <c r="C620" s="38"/>
      <c r="D620" s="38"/>
      <c r="E620" s="38"/>
      <c r="F620" s="43"/>
      <c r="G620" s="148">
        <f>G621</f>
        <v>62375</v>
      </c>
      <c r="H620" s="148">
        <f t="shared" ref="H620:V621" si="212">H621</f>
        <v>0</v>
      </c>
      <c r="I620" s="148">
        <f t="shared" si="212"/>
        <v>0</v>
      </c>
      <c r="J620" s="148">
        <f t="shared" si="212"/>
        <v>23000</v>
      </c>
      <c r="K620" s="148">
        <f t="shared" si="212"/>
        <v>0</v>
      </c>
      <c r="L620" s="148">
        <f t="shared" si="212"/>
        <v>0</v>
      </c>
      <c r="M620" s="148">
        <f t="shared" si="212"/>
        <v>0</v>
      </c>
      <c r="N620" s="148">
        <f t="shared" si="212"/>
        <v>0</v>
      </c>
      <c r="O620" s="148">
        <f t="shared" si="212"/>
        <v>0</v>
      </c>
      <c r="P620" s="148">
        <f t="shared" si="212"/>
        <v>0</v>
      </c>
      <c r="Q620" s="148">
        <f t="shared" si="212"/>
        <v>0</v>
      </c>
      <c r="R620" s="148">
        <f t="shared" si="212"/>
        <v>0</v>
      </c>
      <c r="S620" s="148">
        <f t="shared" si="212"/>
        <v>10000</v>
      </c>
      <c r="T620" s="148">
        <f t="shared" si="212"/>
        <v>0</v>
      </c>
      <c r="U620" s="148">
        <f t="shared" si="212"/>
        <v>0</v>
      </c>
      <c r="V620" s="148">
        <f t="shared" si="212"/>
        <v>10000</v>
      </c>
    </row>
    <row r="621" spans="1:22" s="21" customFormat="1" ht="18.75" x14ac:dyDescent="0.25">
      <c r="A621" s="30" t="s">
        <v>17</v>
      </c>
      <c r="B621" s="29" t="s">
        <v>32</v>
      </c>
      <c r="C621" s="38"/>
      <c r="D621" s="38"/>
      <c r="E621" s="38"/>
      <c r="F621" s="43"/>
      <c r="G621" s="148">
        <f>G622</f>
        <v>62375</v>
      </c>
      <c r="H621" s="148">
        <f t="shared" si="212"/>
        <v>0</v>
      </c>
      <c r="I621" s="148">
        <f t="shared" si="212"/>
        <v>0</v>
      </c>
      <c r="J621" s="148">
        <f t="shared" si="212"/>
        <v>23000</v>
      </c>
      <c r="K621" s="148">
        <f t="shared" si="212"/>
        <v>0</v>
      </c>
      <c r="L621" s="148">
        <f t="shared" si="212"/>
        <v>0</v>
      </c>
      <c r="M621" s="148">
        <f t="shared" si="212"/>
        <v>0</v>
      </c>
      <c r="N621" s="148">
        <f t="shared" si="212"/>
        <v>0</v>
      </c>
      <c r="O621" s="148">
        <f t="shared" si="212"/>
        <v>0</v>
      </c>
      <c r="P621" s="148">
        <f t="shared" si="212"/>
        <v>0</v>
      </c>
      <c r="Q621" s="148">
        <f t="shared" si="212"/>
        <v>0</v>
      </c>
      <c r="R621" s="148">
        <f t="shared" si="212"/>
        <v>0</v>
      </c>
      <c r="S621" s="148">
        <f t="shared" si="212"/>
        <v>10000</v>
      </c>
      <c r="T621" s="148">
        <f t="shared" si="212"/>
        <v>0</v>
      </c>
      <c r="U621" s="148">
        <f t="shared" si="212"/>
        <v>0</v>
      </c>
      <c r="V621" s="148">
        <f t="shared" si="212"/>
        <v>10000</v>
      </c>
    </row>
    <row r="622" spans="1:22" s="21" customFormat="1" ht="51.6" customHeight="1" x14ac:dyDescent="0.25">
      <c r="A622" s="36"/>
      <c r="B622" s="54" t="s">
        <v>718</v>
      </c>
      <c r="C622" s="38" t="s">
        <v>90</v>
      </c>
      <c r="D622" s="38"/>
      <c r="E622" s="38" t="s">
        <v>41</v>
      </c>
      <c r="F622" s="36"/>
      <c r="G622" s="52">
        <v>62375</v>
      </c>
      <c r="H622" s="40"/>
      <c r="I622" s="52"/>
      <c r="J622" s="52">
        <v>23000</v>
      </c>
      <c r="K622" s="52"/>
      <c r="L622" s="40"/>
      <c r="M622" s="40"/>
      <c r="N622" s="52"/>
      <c r="O622" s="52"/>
      <c r="P622" s="40"/>
      <c r="Q622" s="40"/>
      <c r="R622" s="52"/>
      <c r="S622" s="52">
        <v>10000</v>
      </c>
      <c r="T622" s="40"/>
      <c r="U622" s="40"/>
      <c r="V622" s="52">
        <v>10000</v>
      </c>
    </row>
    <row r="623" spans="1:22" s="21" customFormat="1" ht="21" customHeight="1" x14ac:dyDescent="0.25">
      <c r="A623" s="45" t="s">
        <v>62</v>
      </c>
      <c r="B623" s="63" t="s">
        <v>324</v>
      </c>
      <c r="C623" s="36"/>
      <c r="D623" s="38"/>
      <c r="E623" s="36"/>
      <c r="F623" s="36"/>
      <c r="G623" s="66">
        <f>G624</f>
        <v>45366</v>
      </c>
      <c r="H623" s="66">
        <f t="shared" ref="H623:V625" si="213">H624</f>
        <v>0</v>
      </c>
      <c r="I623" s="66">
        <f t="shared" si="213"/>
        <v>0</v>
      </c>
      <c r="J623" s="66">
        <f t="shared" si="213"/>
        <v>40000</v>
      </c>
      <c r="K623" s="66">
        <f t="shared" si="213"/>
        <v>1000</v>
      </c>
      <c r="L623" s="66">
        <f t="shared" si="213"/>
        <v>0</v>
      </c>
      <c r="M623" s="66">
        <f t="shared" si="213"/>
        <v>0</v>
      </c>
      <c r="N623" s="66">
        <f t="shared" si="213"/>
        <v>1000</v>
      </c>
      <c r="O623" s="66">
        <f t="shared" si="213"/>
        <v>1000</v>
      </c>
      <c r="P623" s="66">
        <f t="shared" si="213"/>
        <v>0</v>
      </c>
      <c r="Q623" s="66">
        <f t="shared" si="213"/>
        <v>0</v>
      </c>
      <c r="R623" s="66">
        <f t="shared" si="213"/>
        <v>1000</v>
      </c>
      <c r="S623" s="66">
        <f t="shared" si="213"/>
        <v>20000</v>
      </c>
      <c r="T623" s="66">
        <f t="shared" si="213"/>
        <v>0</v>
      </c>
      <c r="U623" s="66">
        <f t="shared" si="213"/>
        <v>0</v>
      </c>
      <c r="V623" s="66">
        <f t="shared" si="213"/>
        <v>20000</v>
      </c>
    </row>
    <row r="624" spans="1:22" s="21" customFormat="1" ht="21" customHeight="1" x14ac:dyDescent="0.25">
      <c r="A624" s="17" t="s">
        <v>540</v>
      </c>
      <c r="B624" s="27" t="s">
        <v>16</v>
      </c>
      <c r="C624" s="36"/>
      <c r="D624" s="38"/>
      <c r="E624" s="36"/>
      <c r="F624" s="36"/>
      <c r="G624" s="66">
        <f>G625</f>
        <v>45366</v>
      </c>
      <c r="H624" s="66">
        <f t="shared" si="213"/>
        <v>0</v>
      </c>
      <c r="I624" s="66">
        <f t="shared" si="213"/>
        <v>0</v>
      </c>
      <c r="J624" s="66">
        <f t="shared" si="213"/>
        <v>40000</v>
      </c>
      <c r="K624" s="66">
        <f t="shared" si="213"/>
        <v>1000</v>
      </c>
      <c r="L624" s="66">
        <f t="shared" si="213"/>
        <v>0</v>
      </c>
      <c r="M624" s="66">
        <f t="shared" si="213"/>
        <v>0</v>
      </c>
      <c r="N624" s="66">
        <f t="shared" si="213"/>
        <v>1000</v>
      </c>
      <c r="O624" s="66">
        <f t="shared" si="213"/>
        <v>1000</v>
      </c>
      <c r="P624" s="66">
        <f t="shared" si="213"/>
        <v>0</v>
      </c>
      <c r="Q624" s="66">
        <f t="shared" si="213"/>
        <v>0</v>
      </c>
      <c r="R624" s="66">
        <f t="shared" si="213"/>
        <v>1000</v>
      </c>
      <c r="S624" s="66">
        <f t="shared" si="213"/>
        <v>20000</v>
      </c>
      <c r="T624" s="66">
        <f t="shared" si="213"/>
        <v>0</v>
      </c>
      <c r="U624" s="66">
        <f t="shared" si="213"/>
        <v>0</v>
      </c>
      <c r="V624" s="66">
        <f t="shared" si="213"/>
        <v>20000</v>
      </c>
    </row>
    <row r="625" spans="1:22" s="21" customFormat="1" ht="37.5" x14ac:dyDescent="0.25">
      <c r="A625" s="30" t="s">
        <v>30</v>
      </c>
      <c r="B625" s="29" t="s">
        <v>541</v>
      </c>
      <c r="C625" s="36"/>
      <c r="D625" s="38"/>
      <c r="E625" s="36"/>
      <c r="F625" s="36"/>
      <c r="G625" s="66">
        <f>G626</f>
        <v>45366</v>
      </c>
      <c r="H625" s="66">
        <f t="shared" si="213"/>
        <v>0</v>
      </c>
      <c r="I625" s="66">
        <f t="shared" si="213"/>
        <v>0</v>
      </c>
      <c r="J625" s="66">
        <f t="shared" si="213"/>
        <v>40000</v>
      </c>
      <c r="K625" s="66">
        <f t="shared" si="213"/>
        <v>1000</v>
      </c>
      <c r="L625" s="66">
        <f t="shared" si="213"/>
        <v>0</v>
      </c>
      <c r="M625" s="66">
        <f t="shared" si="213"/>
        <v>0</v>
      </c>
      <c r="N625" s="66">
        <f t="shared" si="213"/>
        <v>1000</v>
      </c>
      <c r="O625" s="66">
        <f t="shared" si="213"/>
        <v>1000</v>
      </c>
      <c r="P625" s="66">
        <f t="shared" si="213"/>
        <v>0</v>
      </c>
      <c r="Q625" s="66">
        <f t="shared" si="213"/>
        <v>0</v>
      </c>
      <c r="R625" s="66">
        <f t="shared" si="213"/>
        <v>1000</v>
      </c>
      <c r="S625" s="66">
        <f t="shared" si="213"/>
        <v>20000</v>
      </c>
      <c r="T625" s="66">
        <f t="shared" si="213"/>
        <v>0</v>
      </c>
      <c r="U625" s="66">
        <f t="shared" si="213"/>
        <v>0</v>
      </c>
      <c r="V625" s="66">
        <f t="shared" si="213"/>
        <v>20000</v>
      </c>
    </row>
    <row r="626" spans="1:22" s="21" customFormat="1" ht="21.95" customHeight="1" x14ac:dyDescent="0.25">
      <c r="A626" s="30" t="s">
        <v>17</v>
      </c>
      <c r="B626" s="29" t="s">
        <v>32</v>
      </c>
      <c r="C626" s="36"/>
      <c r="D626" s="38"/>
      <c r="E626" s="36"/>
      <c r="F626" s="36"/>
      <c r="G626" s="66">
        <f>G627+G628</f>
        <v>45366</v>
      </c>
      <c r="H626" s="66">
        <f t="shared" ref="H626:V626" si="214">H627+H628</f>
        <v>0</v>
      </c>
      <c r="I626" s="66">
        <f t="shared" si="214"/>
        <v>0</v>
      </c>
      <c r="J626" s="66">
        <f t="shared" si="214"/>
        <v>40000</v>
      </c>
      <c r="K626" s="66">
        <f t="shared" si="214"/>
        <v>1000</v>
      </c>
      <c r="L626" s="66">
        <f t="shared" si="214"/>
        <v>0</v>
      </c>
      <c r="M626" s="66">
        <f t="shared" si="214"/>
        <v>0</v>
      </c>
      <c r="N626" s="66">
        <f t="shared" si="214"/>
        <v>1000</v>
      </c>
      <c r="O626" s="66">
        <f t="shared" si="214"/>
        <v>1000</v>
      </c>
      <c r="P626" s="66">
        <f t="shared" si="214"/>
        <v>0</v>
      </c>
      <c r="Q626" s="66">
        <f t="shared" si="214"/>
        <v>0</v>
      </c>
      <c r="R626" s="66">
        <f t="shared" si="214"/>
        <v>1000</v>
      </c>
      <c r="S626" s="66">
        <f t="shared" si="214"/>
        <v>20000</v>
      </c>
      <c r="T626" s="66">
        <f t="shared" si="214"/>
        <v>0</v>
      </c>
      <c r="U626" s="66">
        <f t="shared" si="214"/>
        <v>0</v>
      </c>
      <c r="V626" s="66">
        <f t="shared" si="214"/>
        <v>20000</v>
      </c>
    </row>
    <row r="627" spans="1:22" s="21" customFormat="1" ht="75" x14ac:dyDescent="0.25">
      <c r="A627" s="36"/>
      <c r="B627" s="54" t="s">
        <v>719</v>
      </c>
      <c r="C627" s="36" t="s">
        <v>326</v>
      </c>
      <c r="D627" s="38"/>
      <c r="E627" s="38" t="s">
        <v>41</v>
      </c>
      <c r="F627" s="43" t="s">
        <v>720</v>
      </c>
      <c r="G627" s="52">
        <v>24128</v>
      </c>
      <c r="H627" s="40"/>
      <c r="I627" s="52"/>
      <c r="J627" s="52">
        <v>20000</v>
      </c>
      <c r="K627" s="52">
        <v>1000</v>
      </c>
      <c r="L627" s="40"/>
      <c r="M627" s="40"/>
      <c r="N627" s="52">
        <v>1000</v>
      </c>
      <c r="O627" s="52">
        <v>1000</v>
      </c>
      <c r="P627" s="40"/>
      <c r="Q627" s="40"/>
      <c r="R627" s="52">
        <v>1000</v>
      </c>
      <c r="S627" s="52">
        <v>10000</v>
      </c>
      <c r="T627" s="40"/>
      <c r="U627" s="40"/>
      <c r="V627" s="52">
        <v>10000</v>
      </c>
    </row>
    <row r="628" spans="1:22" s="21" customFormat="1" ht="122.1" customHeight="1" x14ac:dyDescent="0.25">
      <c r="A628" s="36"/>
      <c r="B628" s="54" t="s">
        <v>721</v>
      </c>
      <c r="C628" s="36" t="s">
        <v>326</v>
      </c>
      <c r="D628" s="38"/>
      <c r="E628" s="38" t="s">
        <v>41</v>
      </c>
      <c r="F628" s="43" t="s">
        <v>722</v>
      </c>
      <c r="G628" s="52">
        <v>21238</v>
      </c>
      <c r="H628" s="40"/>
      <c r="I628" s="52"/>
      <c r="J628" s="52">
        <v>20000</v>
      </c>
      <c r="K628" s="52"/>
      <c r="L628" s="40"/>
      <c r="M628" s="40"/>
      <c r="N628" s="52"/>
      <c r="O628" s="52"/>
      <c r="P628" s="40"/>
      <c r="Q628" s="40"/>
      <c r="R628" s="52"/>
      <c r="S628" s="52">
        <v>10000</v>
      </c>
      <c r="T628" s="40"/>
      <c r="U628" s="40"/>
      <c r="V628" s="52">
        <v>10000</v>
      </c>
    </row>
    <row r="629" spans="1:22" s="21" customFormat="1" ht="29.1" customHeight="1" x14ac:dyDescent="0.25">
      <c r="A629" s="45" t="s">
        <v>69</v>
      </c>
      <c r="B629" s="63" t="s">
        <v>195</v>
      </c>
      <c r="C629" s="36"/>
      <c r="D629" s="38"/>
      <c r="E629" s="36"/>
      <c r="F629" s="36"/>
      <c r="G629" s="66">
        <f>G630</f>
        <v>137572</v>
      </c>
      <c r="H629" s="66">
        <f t="shared" ref="H629:V631" si="215">H630</f>
        <v>0</v>
      </c>
      <c r="I629" s="66">
        <f t="shared" si="215"/>
        <v>0</v>
      </c>
      <c r="J629" s="66">
        <f t="shared" si="215"/>
        <v>99500</v>
      </c>
      <c r="K629" s="66">
        <f t="shared" si="215"/>
        <v>0</v>
      </c>
      <c r="L629" s="66">
        <f t="shared" si="215"/>
        <v>0</v>
      </c>
      <c r="M629" s="66">
        <f t="shared" si="215"/>
        <v>0</v>
      </c>
      <c r="N629" s="66">
        <f t="shared" si="215"/>
        <v>0</v>
      </c>
      <c r="O629" s="66">
        <f t="shared" si="215"/>
        <v>0</v>
      </c>
      <c r="P629" s="66">
        <f t="shared" si="215"/>
        <v>0</v>
      </c>
      <c r="Q629" s="66">
        <f t="shared" si="215"/>
        <v>0</v>
      </c>
      <c r="R629" s="66">
        <f t="shared" si="215"/>
        <v>0</v>
      </c>
      <c r="S629" s="66">
        <f t="shared" si="215"/>
        <v>25000</v>
      </c>
      <c r="T629" s="66">
        <f t="shared" si="215"/>
        <v>0</v>
      </c>
      <c r="U629" s="66">
        <f t="shared" si="215"/>
        <v>0</v>
      </c>
      <c r="V629" s="66">
        <f t="shared" si="215"/>
        <v>25000</v>
      </c>
    </row>
    <row r="630" spans="1:22" s="21" customFormat="1" ht="29.1" customHeight="1" x14ac:dyDescent="0.25">
      <c r="A630" s="17" t="s">
        <v>540</v>
      </c>
      <c r="B630" s="27" t="s">
        <v>16</v>
      </c>
      <c r="C630" s="36"/>
      <c r="D630" s="38"/>
      <c r="E630" s="36"/>
      <c r="F630" s="36"/>
      <c r="G630" s="66">
        <f>G631</f>
        <v>137572</v>
      </c>
      <c r="H630" s="66">
        <f t="shared" si="215"/>
        <v>0</v>
      </c>
      <c r="I630" s="66">
        <f t="shared" si="215"/>
        <v>0</v>
      </c>
      <c r="J630" s="66">
        <f t="shared" si="215"/>
        <v>99500</v>
      </c>
      <c r="K630" s="66">
        <f t="shared" si="215"/>
        <v>0</v>
      </c>
      <c r="L630" s="66">
        <f t="shared" si="215"/>
        <v>0</v>
      </c>
      <c r="M630" s="66">
        <f t="shared" si="215"/>
        <v>0</v>
      </c>
      <c r="N630" s="66">
        <f t="shared" si="215"/>
        <v>0</v>
      </c>
      <c r="O630" s="66">
        <f t="shared" si="215"/>
        <v>0</v>
      </c>
      <c r="P630" s="66">
        <f t="shared" si="215"/>
        <v>0</v>
      </c>
      <c r="Q630" s="66">
        <f t="shared" si="215"/>
        <v>0</v>
      </c>
      <c r="R630" s="66">
        <f t="shared" si="215"/>
        <v>0</v>
      </c>
      <c r="S630" s="66">
        <f t="shared" si="215"/>
        <v>25000</v>
      </c>
      <c r="T630" s="66">
        <f t="shared" si="215"/>
        <v>0</v>
      </c>
      <c r="U630" s="66">
        <f t="shared" si="215"/>
        <v>0</v>
      </c>
      <c r="V630" s="66">
        <f t="shared" si="215"/>
        <v>25000</v>
      </c>
    </row>
    <row r="631" spans="1:22" s="21" customFormat="1" ht="37.5" x14ac:dyDescent="0.25">
      <c r="A631" s="30" t="s">
        <v>30</v>
      </c>
      <c r="B631" s="29" t="s">
        <v>541</v>
      </c>
      <c r="C631" s="36"/>
      <c r="D631" s="38"/>
      <c r="E631" s="36"/>
      <c r="F631" s="36"/>
      <c r="G631" s="66">
        <f>G632</f>
        <v>137572</v>
      </c>
      <c r="H631" s="66">
        <f t="shared" si="215"/>
        <v>0</v>
      </c>
      <c r="I631" s="66">
        <f t="shared" si="215"/>
        <v>0</v>
      </c>
      <c r="J631" s="66">
        <f t="shared" si="215"/>
        <v>99500</v>
      </c>
      <c r="K631" s="66">
        <f t="shared" si="215"/>
        <v>0</v>
      </c>
      <c r="L631" s="66">
        <f t="shared" si="215"/>
        <v>0</v>
      </c>
      <c r="M631" s="66">
        <f t="shared" si="215"/>
        <v>0</v>
      </c>
      <c r="N631" s="66">
        <f t="shared" si="215"/>
        <v>0</v>
      </c>
      <c r="O631" s="66">
        <f t="shared" si="215"/>
        <v>0</v>
      </c>
      <c r="P631" s="66">
        <f t="shared" si="215"/>
        <v>0</v>
      </c>
      <c r="Q631" s="66">
        <f t="shared" si="215"/>
        <v>0</v>
      </c>
      <c r="R631" s="66">
        <f t="shared" si="215"/>
        <v>0</v>
      </c>
      <c r="S631" s="66">
        <f t="shared" si="215"/>
        <v>25000</v>
      </c>
      <c r="T631" s="66">
        <f t="shared" si="215"/>
        <v>0</v>
      </c>
      <c r="U631" s="66">
        <f t="shared" si="215"/>
        <v>0</v>
      </c>
      <c r="V631" s="66">
        <f t="shared" si="215"/>
        <v>25000</v>
      </c>
    </row>
    <row r="632" spans="1:22" s="21" customFormat="1" ht="27" customHeight="1" x14ac:dyDescent="0.25">
      <c r="A632" s="30" t="s">
        <v>17</v>
      </c>
      <c r="B632" s="29" t="s">
        <v>32</v>
      </c>
      <c r="C632" s="36"/>
      <c r="D632" s="38"/>
      <c r="E632" s="36"/>
      <c r="F632" s="36"/>
      <c r="G632" s="66">
        <f>G633+G634+G635+G636</f>
        <v>137572</v>
      </c>
      <c r="H632" s="66">
        <f t="shared" ref="H632:V632" si="216">H633+H634+H635+H636</f>
        <v>0</v>
      </c>
      <c r="I632" s="66">
        <f t="shared" si="216"/>
        <v>0</v>
      </c>
      <c r="J632" s="66">
        <f t="shared" si="216"/>
        <v>99500</v>
      </c>
      <c r="K632" s="66">
        <f t="shared" si="216"/>
        <v>0</v>
      </c>
      <c r="L632" s="66">
        <f t="shared" si="216"/>
        <v>0</v>
      </c>
      <c r="M632" s="66">
        <f t="shared" si="216"/>
        <v>0</v>
      </c>
      <c r="N632" s="66">
        <f t="shared" si="216"/>
        <v>0</v>
      </c>
      <c r="O632" s="66">
        <f t="shared" si="216"/>
        <v>0</v>
      </c>
      <c r="P632" s="66">
        <f t="shared" si="216"/>
        <v>0</v>
      </c>
      <c r="Q632" s="66">
        <f t="shared" si="216"/>
        <v>0</v>
      </c>
      <c r="R632" s="66">
        <f t="shared" si="216"/>
        <v>0</v>
      </c>
      <c r="S632" s="66">
        <f t="shared" si="216"/>
        <v>25000</v>
      </c>
      <c r="T632" s="66">
        <f t="shared" si="216"/>
        <v>0</v>
      </c>
      <c r="U632" s="66">
        <f t="shared" si="216"/>
        <v>0</v>
      </c>
      <c r="V632" s="66">
        <f t="shared" si="216"/>
        <v>25000</v>
      </c>
    </row>
    <row r="633" spans="1:22" s="21" customFormat="1" ht="75" x14ac:dyDescent="0.25">
      <c r="A633" s="36"/>
      <c r="B633" s="54" t="s">
        <v>723</v>
      </c>
      <c r="C633" s="36" t="s">
        <v>197</v>
      </c>
      <c r="D633" s="38"/>
      <c r="E633" s="38" t="s">
        <v>214</v>
      </c>
      <c r="F633" s="80" t="s">
        <v>724</v>
      </c>
      <c r="G633" s="40">
        <v>45000</v>
      </c>
      <c r="H633" s="40"/>
      <c r="I633" s="52"/>
      <c r="J633" s="40">
        <v>31500</v>
      </c>
      <c r="K633" s="52"/>
      <c r="L633" s="40"/>
      <c r="M633" s="40"/>
      <c r="N633" s="52"/>
      <c r="O633" s="52"/>
      <c r="P633" s="40"/>
      <c r="Q633" s="40"/>
      <c r="R633" s="52"/>
      <c r="S633" s="77">
        <v>8000</v>
      </c>
      <c r="T633" s="40"/>
      <c r="U633" s="40"/>
      <c r="V633" s="77">
        <v>8000</v>
      </c>
    </row>
    <row r="634" spans="1:22" s="21" customFormat="1" ht="75" x14ac:dyDescent="0.25">
      <c r="A634" s="36"/>
      <c r="B634" s="54" t="s">
        <v>725</v>
      </c>
      <c r="C634" s="36" t="s">
        <v>197</v>
      </c>
      <c r="D634" s="38"/>
      <c r="E634" s="38" t="s">
        <v>35</v>
      </c>
      <c r="F634" s="80" t="s">
        <v>726</v>
      </c>
      <c r="G634" s="77">
        <v>14572</v>
      </c>
      <c r="H634" s="40"/>
      <c r="I634" s="52"/>
      <c r="J634" s="77">
        <v>14000</v>
      </c>
      <c r="K634" s="52"/>
      <c r="L634" s="40"/>
      <c r="M634" s="40"/>
      <c r="N634" s="52"/>
      <c r="O634" s="52"/>
      <c r="P634" s="40"/>
      <c r="Q634" s="40"/>
      <c r="R634" s="52"/>
      <c r="S634" s="77">
        <v>4000</v>
      </c>
      <c r="T634" s="40"/>
      <c r="U634" s="40"/>
      <c r="V634" s="77">
        <v>4000</v>
      </c>
    </row>
    <row r="635" spans="1:22" s="21" customFormat="1" ht="75" x14ac:dyDescent="0.25">
      <c r="A635" s="36"/>
      <c r="B635" s="54" t="s">
        <v>727</v>
      </c>
      <c r="C635" s="36" t="s">
        <v>197</v>
      </c>
      <c r="D635" s="38"/>
      <c r="E635" s="38" t="s">
        <v>345</v>
      </c>
      <c r="F635" s="80" t="s">
        <v>728</v>
      </c>
      <c r="G635" s="77">
        <v>18000</v>
      </c>
      <c r="H635" s="40"/>
      <c r="I635" s="52"/>
      <c r="J635" s="77">
        <v>18000</v>
      </c>
      <c r="K635" s="52"/>
      <c r="L635" s="40"/>
      <c r="M635" s="40"/>
      <c r="N635" s="52"/>
      <c r="O635" s="52"/>
      <c r="P635" s="40"/>
      <c r="Q635" s="40"/>
      <c r="R635" s="52"/>
      <c r="S635" s="77">
        <v>5000</v>
      </c>
      <c r="T635" s="40"/>
      <c r="U635" s="40"/>
      <c r="V635" s="77">
        <v>5000</v>
      </c>
    </row>
    <row r="636" spans="1:22" s="21" customFormat="1" ht="75" x14ac:dyDescent="0.25">
      <c r="A636" s="36"/>
      <c r="B636" s="54" t="s">
        <v>729</v>
      </c>
      <c r="C636" s="36" t="s">
        <v>197</v>
      </c>
      <c r="D636" s="38"/>
      <c r="E636" s="38" t="s">
        <v>345</v>
      </c>
      <c r="F636" s="80" t="s">
        <v>730</v>
      </c>
      <c r="G636" s="77">
        <v>60000</v>
      </c>
      <c r="H636" s="40"/>
      <c r="I636" s="52"/>
      <c r="J636" s="77">
        <v>36000</v>
      </c>
      <c r="K636" s="52"/>
      <c r="L636" s="40"/>
      <c r="M636" s="40"/>
      <c r="N636" s="52"/>
      <c r="O636" s="52"/>
      <c r="P636" s="40"/>
      <c r="Q636" s="40"/>
      <c r="R636" s="52"/>
      <c r="S636" s="77">
        <v>8000</v>
      </c>
      <c r="T636" s="40"/>
      <c r="U636" s="40"/>
      <c r="V636" s="77">
        <v>8000</v>
      </c>
    </row>
    <row r="637" spans="1:22" s="21" customFormat="1" ht="27" customHeight="1" x14ac:dyDescent="0.25">
      <c r="A637" s="45" t="s">
        <v>194</v>
      </c>
      <c r="B637" s="63" t="s">
        <v>161</v>
      </c>
      <c r="C637" s="36"/>
      <c r="D637" s="38"/>
      <c r="E637" s="36"/>
      <c r="F637" s="36"/>
      <c r="G637" s="66">
        <f>G638</f>
        <v>288952</v>
      </c>
      <c r="H637" s="66">
        <f t="shared" ref="H637:V637" si="217">H638</f>
        <v>0</v>
      </c>
      <c r="I637" s="66">
        <f t="shared" si="217"/>
        <v>0</v>
      </c>
      <c r="J637" s="66">
        <f t="shared" si="217"/>
        <v>90000</v>
      </c>
      <c r="K637" s="66">
        <f t="shared" si="217"/>
        <v>10000</v>
      </c>
      <c r="L637" s="66">
        <f t="shared" si="217"/>
        <v>0</v>
      </c>
      <c r="M637" s="66">
        <f t="shared" si="217"/>
        <v>0</v>
      </c>
      <c r="N637" s="66">
        <f t="shared" si="217"/>
        <v>10000</v>
      </c>
      <c r="O637" s="66">
        <f t="shared" si="217"/>
        <v>10000</v>
      </c>
      <c r="P637" s="66">
        <f t="shared" si="217"/>
        <v>0</v>
      </c>
      <c r="Q637" s="66">
        <f t="shared" si="217"/>
        <v>0</v>
      </c>
      <c r="R637" s="66">
        <f t="shared" si="217"/>
        <v>10000</v>
      </c>
      <c r="S637" s="66">
        <f t="shared" si="217"/>
        <v>40000</v>
      </c>
      <c r="T637" s="66">
        <f t="shared" si="217"/>
        <v>0</v>
      </c>
      <c r="U637" s="66">
        <f t="shared" si="217"/>
        <v>0</v>
      </c>
      <c r="V637" s="66">
        <f t="shared" si="217"/>
        <v>40000</v>
      </c>
    </row>
    <row r="638" spans="1:22" s="21" customFormat="1" ht="27" customHeight="1" x14ac:dyDescent="0.25">
      <c r="A638" s="17" t="s">
        <v>540</v>
      </c>
      <c r="B638" s="27" t="s">
        <v>16</v>
      </c>
      <c r="C638" s="36"/>
      <c r="D638" s="38"/>
      <c r="E638" s="36"/>
      <c r="F638" s="36"/>
      <c r="G638" s="66">
        <f>G639+G642+G645</f>
        <v>288952</v>
      </c>
      <c r="H638" s="66">
        <f t="shared" ref="H638:V638" si="218">H639+H642+H645</f>
        <v>0</v>
      </c>
      <c r="I638" s="66">
        <f t="shared" si="218"/>
        <v>0</v>
      </c>
      <c r="J638" s="66">
        <f t="shared" si="218"/>
        <v>90000</v>
      </c>
      <c r="K638" s="66">
        <f t="shared" si="218"/>
        <v>10000</v>
      </c>
      <c r="L638" s="66">
        <f t="shared" si="218"/>
        <v>0</v>
      </c>
      <c r="M638" s="66">
        <f t="shared" si="218"/>
        <v>0</v>
      </c>
      <c r="N638" s="66">
        <f t="shared" si="218"/>
        <v>10000</v>
      </c>
      <c r="O638" s="66">
        <f t="shared" si="218"/>
        <v>10000</v>
      </c>
      <c r="P638" s="66">
        <f t="shared" si="218"/>
        <v>0</v>
      </c>
      <c r="Q638" s="66">
        <f t="shared" si="218"/>
        <v>0</v>
      </c>
      <c r="R638" s="66">
        <f t="shared" si="218"/>
        <v>10000</v>
      </c>
      <c r="S638" s="66">
        <f t="shared" si="218"/>
        <v>40000</v>
      </c>
      <c r="T638" s="66">
        <f t="shared" si="218"/>
        <v>0</v>
      </c>
      <c r="U638" s="66">
        <f t="shared" si="218"/>
        <v>0</v>
      </c>
      <c r="V638" s="66">
        <f t="shared" si="218"/>
        <v>40000</v>
      </c>
    </row>
    <row r="639" spans="1:22" s="21" customFormat="1" ht="37.5" x14ac:dyDescent="0.25">
      <c r="A639" s="30" t="s">
        <v>30</v>
      </c>
      <c r="B639" s="29" t="s">
        <v>77</v>
      </c>
      <c r="C639" s="36"/>
      <c r="D639" s="38"/>
      <c r="E639" s="36"/>
      <c r="F639" s="36"/>
      <c r="G639" s="149">
        <f>G640</f>
        <v>14196</v>
      </c>
      <c r="H639" s="149">
        <f t="shared" ref="H639:V640" si="219">H640</f>
        <v>0</v>
      </c>
      <c r="I639" s="149">
        <f t="shared" si="219"/>
        <v>0</v>
      </c>
      <c r="J639" s="149">
        <f t="shared" si="219"/>
        <v>10000</v>
      </c>
      <c r="K639" s="149">
        <f t="shared" si="219"/>
        <v>5000</v>
      </c>
      <c r="L639" s="149">
        <f t="shared" si="219"/>
        <v>0</v>
      </c>
      <c r="M639" s="149">
        <f t="shared" si="219"/>
        <v>0</v>
      </c>
      <c r="N639" s="149">
        <f t="shared" si="219"/>
        <v>5000</v>
      </c>
      <c r="O639" s="149">
        <f t="shared" si="219"/>
        <v>5000</v>
      </c>
      <c r="P639" s="149">
        <f t="shared" si="219"/>
        <v>0</v>
      </c>
      <c r="Q639" s="149">
        <f t="shared" si="219"/>
        <v>0</v>
      </c>
      <c r="R639" s="149">
        <f t="shared" si="219"/>
        <v>5000</v>
      </c>
      <c r="S639" s="149">
        <f t="shared" si="219"/>
        <v>5000</v>
      </c>
      <c r="T639" s="149">
        <f t="shared" si="219"/>
        <v>0</v>
      </c>
      <c r="U639" s="149">
        <f t="shared" si="219"/>
        <v>0</v>
      </c>
      <c r="V639" s="149">
        <f t="shared" si="219"/>
        <v>5000</v>
      </c>
    </row>
    <row r="640" spans="1:22" s="21" customFormat="1" ht="24" customHeight="1" x14ac:dyDescent="0.25">
      <c r="A640" s="30" t="s">
        <v>17</v>
      </c>
      <c r="B640" s="29" t="s">
        <v>32</v>
      </c>
      <c r="C640" s="36"/>
      <c r="D640" s="38"/>
      <c r="E640" s="36"/>
      <c r="F640" s="36"/>
      <c r="G640" s="149">
        <f>G641</f>
        <v>14196</v>
      </c>
      <c r="H640" s="149">
        <f t="shared" si="219"/>
        <v>0</v>
      </c>
      <c r="I640" s="149">
        <f t="shared" si="219"/>
        <v>0</v>
      </c>
      <c r="J640" s="149">
        <f t="shared" si="219"/>
        <v>10000</v>
      </c>
      <c r="K640" s="149">
        <f t="shared" si="219"/>
        <v>5000</v>
      </c>
      <c r="L640" s="149">
        <f t="shared" si="219"/>
        <v>0</v>
      </c>
      <c r="M640" s="149">
        <f t="shared" si="219"/>
        <v>0</v>
      </c>
      <c r="N640" s="149">
        <f t="shared" si="219"/>
        <v>5000</v>
      </c>
      <c r="O640" s="149">
        <f t="shared" si="219"/>
        <v>5000</v>
      </c>
      <c r="P640" s="149">
        <f t="shared" si="219"/>
        <v>0</v>
      </c>
      <c r="Q640" s="149">
        <f t="shared" si="219"/>
        <v>0</v>
      </c>
      <c r="R640" s="149">
        <f t="shared" si="219"/>
        <v>5000</v>
      </c>
      <c r="S640" s="149">
        <f t="shared" si="219"/>
        <v>5000</v>
      </c>
      <c r="T640" s="149">
        <f t="shared" si="219"/>
        <v>0</v>
      </c>
      <c r="U640" s="149">
        <f t="shared" si="219"/>
        <v>0</v>
      </c>
      <c r="V640" s="149">
        <f t="shared" si="219"/>
        <v>5000</v>
      </c>
    </row>
    <row r="641" spans="1:22" s="21" customFormat="1" ht="56.25" x14ac:dyDescent="0.25">
      <c r="A641" s="36"/>
      <c r="B641" s="65" t="s">
        <v>731</v>
      </c>
      <c r="C641" s="36" t="s">
        <v>163</v>
      </c>
      <c r="D641" s="38"/>
      <c r="E641" s="38" t="s">
        <v>35</v>
      </c>
      <c r="F641" s="38" t="s">
        <v>732</v>
      </c>
      <c r="G641" s="77">
        <v>14196</v>
      </c>
      <c r="H641" s="40"/>
      <c r="I641" s="52"/>
      <c r="J641" s="77">
        <v>10000</v>
      </c>
      <c r="K641" s="52">
        <v>5000</v>
      </c>
      <c r="L641" s="40"/>
      <c r="M641" s="40"/>
      <c r="N641" s="52">
        <v>5000</v>
      </c>
      <c r="O641" s="52">
        <v>5000</v>
      </c>
      <c r="P641" s="40"/>
      <c r="Q641" s="40"/>
      <c r="R641" s="52">
        <v>5000</v>
      </c>
      <c r="S641" s="77">
        <v>5000</v>
      </c>
      <c r="T641" s="40"/>
      <c r="U641" s="40"/>
      <c r="V641" s="77">
        <v>5000</v>
      </c>
    </row>
    <row r="642" spans="1:22" s="21" customFormat="1" ht="42.95" customHeight="1" x14ac:dyDescent="0.25">
      <c r="A642" s="30" t="s">
        <v>43</v>
      </c>
      <c r="B642" s="29" t="s">
        <v>71</v>
      </c>
      <c r="C642" s="36"/>
      <c r="D642" s="38"/>
      <c r="E642" s="36"/>
      <c r="F642" s="36"/>
      <c r="G642" s="149">
        <f>G643</f>
        <v>84108</v>
      </c>
      <c r="H642" s="149">
        <f t="shared" ref="H642:V643" si="220">H643</f>
        <v>0</v>
      </c>
      <c r="I642" s="149">
        <f t="shared" si="220"/>
        <v>0</v>
      </c>
      <c r="J642" s="149">
        <f t="shared" si="220"/>
        <v>55000</v>
      </c>
      <c r="K642" s="149">
        <f t="shared" si="220"/>
        <v>5000</v>
      </c>
      <c r="L642" s="149">
        <f t="shared" si="220"/>
        <v>0</v>
      </c>
      <c r="M642" s="149">
        <f t="shared" si="220"/>
        <v>0</v>
      </c>
      <c r="N642" s="149">
        <f t="shared" si="220"/>
        <v>5000</v>
      </c>
      <c r="O642" s="149">
        <f t="shared" si="220"/>
        <v>5000</v>
      </c>
      <c r="P642" s="149">
        <f t="shared" si="220"/>
        <v>0</v>
      </c>
      <c r="Q642" s="149">
        <f t="shared" si="220"/>
        <v>0</v>
      </c>
      <c r="R642" s="149">
        <f t="shared" si="220"/>
        <v>5000</v>
      </c>
      <c r="S642" s="149">
        <f t="shared" si="220"/>
        <v>25000</v>
      </c>
      <c r="T642" s="149">
        <f t="shared" si="220"/>
        <v>0</v>
      </c>
      <c r="U642" s="149">
        <f t="shared" si="220"/>
        <v>0</v>
      </c>
      <c r="V642" s="149">
        <f t="shared" si="220"/>
        <v>25000</v>
      </c>
    </row>
    <row r="643" spans="1:22" s="21" customFormat="1" ht="23.1" customHeight="1" x14ac:dyDescent="0.25">
      <c r="A643" s="30" t="s">
        <v>17</v>
      </c>
      <c r="B643" s="29" t="s">
        <v>64</v>
      </c>
      <c r="C643" s="36"/>
      <c r="D643" s="38"/>
      <c r="E643" s="36"/>
      <c r="F643" s="36"/>
      <c r="G643" s="149">
        <f>G644</f>
        <v>84108</v>
      </c>
      <c r="H643" s="149">
        <f t="shared" si="220"/>
        <v>0</v>
      </c>
      <c r="I643" s="149">
        <f t="shared" si="220"/>
        <v>0</v>
      </c>
      <c r="J643" s="149">
        <f t="shared" si="220"/>
        <v>55000</v>
      </c>
      <c r="K643" s="149">
        <f t="shared" si="220"/>
        <v>5000</v>
      </c>
      <c r="L643" s="149">
        <f t="shared" si="220"/>
        <v>0</v>
      </c>
      <c r="M643" s="149">
        <f t="shared" si="220"/>
        <v>0</v>
      </c>
      <c r="N643" s="149">
        <f t="shared" si="220"/>
        <v>5000</v>
      </c>
      <c r="O643" s="149">
        <f t="shared" si="220"/>
        <v>5000</v>
      </c>
      <c r="P643" s="149">
        <f t="shared" si="220"/>
        <v>0</v>
      </c>
      <c r="Q643" s="149">
        <f t="shared" si="220"/>
        <v>0</v>
      </c>
      <c r="R643" s="149">
        <f t="shared" si="220"/>
        <v>5000</v>
      </c>
      <c r="S643" s="149">
        <f t="shared" si="220"/>
        <v>25000</v>
      </c>
      <c r="T643" s="149">
        <f t="shared" si="220"/>
        <v>0</v>
      </c>
      <c r="U643" s="149">
        <f t="shared" si="220"/>
        <v>0</v>
      </c>
      <c r="V643" s="149">
        <f t="shared" si="220"/>
        <v>25000</v>
      </c>
    </row>
    <row r="644" spans="1:22" s="21" customFormat="1" ht="56.25" x14ac:dyDescent="0.25">
      <c r="A644" s="36"/>
      <c r="B644" s="65" t="s">
        <v>733</v>
      </c>
      <c r="C644" s="36" t="s">
        <v>163</v>
      </c>
      <c r="D644" s="38"/>
      <c r="E644" s="38" t="s">
        <v>41</v>
      </c>
      <c r="F644" s="38" t="s">
        <v>734</v>
      </c>
      <c r="G644" s="77">
        <v>84108</v>
      </c>
      <c r="H644" s="40"/>
      <c r="I644" s="52"/>
      <c r="J644" s="77">
        <v>55000</v>
      </c>
      <c r="K644" s="52">
        <v>5000</v>
      </c>
      <c r="L644" s="40"/>
      <c r="M644" s="40"/>
      <c r="N644" s="52">
        <v>5000</v>
      </c>
      <c r="O644" s="52">
        <v>5000</v>
      </c>
      <c r="P644" s="40"/>
      <c r="Q644" s="40"/>
      <c r="R644" s="52">
        <v>5000</v>
      </c>
      <c r="S644" s="77">
        <v>25000</v>
      </c>
      <c r="T644" s="40"/>
      <c r="U644" s="40"/>
      <c r="V644" s="77">
        <v>25000</v>
      </c>
    </row>
    <row r="645" spans="1:22" s="21" customFormat="1" ht="42" customHeight="1" x14ac:dyDescent="0.25">
      <c r="A645" s="30" t="s">
        <v>111</v>
      </c>
      <c r="B645" s="29" t="s">
        <v>541</v>
      </c>
      <c r="C645" s="36"/>
      <c r="D645" s="38"/>
      <c r="E645" s="38"/>
      <c r="F645" s="38"/>
      <c r="G645" s="149">
        <f>G646</f>
        <v>190648</v>
      </c>
      <c r="H645" s="149">
        <f t="shared" ref="H645:V646" si="221">H646</f>
        <v>0</v>
      </c>
      <c r="I645" s="149">
        <f t="shared" si="221"/>
        <v>0</v>
      </c>
      <c r="J645" s="149">
        <f t="shared" si="221"/>
        <v>25000</v>
      </c>
      <c r="K645" s="149">
        <f t="shared" si="221"/>
        <v>0</v>
      </c>
      <c r="L645" s="149">
        <f t="shared" si="221"/>
        <v>0</v>
      </c>
      <c r="M645" s="149">
        <f t="shared" si="221"/>
        <v>0</v>
      </c>
      <c r="N645" s="149">
        <f t="shared" si="221"/>
        <v>0</v>
      </c>
      <c r="O645" s="149">
        <f t="shared" si="221"/>
        <v>0</v>
      </c>
      <c r="P645" s="149">
        <f t="shared" si="221"/>
        <v>0</v>
      </c>
      <c r="Q645" s="149">
        <f t="shared" si="221"/>
        <v>0</v>
      </c>
      <c r="R645" s="149">
        <f t="shared" si="221"/>
        <v>0</v>
      </c>
      <c r="S645" s="149">
        <f t="shared" si="221"/>
        <v>10000</v>
      </c>
      <c r="T645" s="149">
        <f t="shared" si="221"/>
        <v>0</v>
      </c>
      <c r="U645" s="149">
        <f t="shared" si="221"/>
        <v>0</v>
      </c>
      <c r="V645" s="149">
        <f t="shared" si="221"/>
        <v>10000</v>
      </c>
    </row>
    <row r="646" spans="1:22" s="21" customFormat="1" ht="26.1" customHeight="1" x14ac:dyDescent="0.25">
      <c r="A646" s="30" t="s">
        <v>17</v>
      </c>
      <c r="B646" s="29" t="s">
        <v>64</v>
      </c>
      <c r="C646" s="36"/>
      <c r="D646" s="38"/>
      <c r="E646" s="38"/>
      <c r="F646" s="38"/>
      <c r="G646" s="149">
        <f>G647</f>
        <v>190648</v>
      </c>
      <c r="H646" s="149">
        <f t="shared" si="221"/>
        <v>0</v>
      </c>
      <c r="I646" s="149">
        <f t="shared" si="221"/>
        <v>0</v>
      </c>
      <c r="J646" s="149">
        <f t="shared" si="221"/>
        <v>25000</v>
      </c>
      <c r="K646" s="149">
        <f t="shared" si="221"/>
        <v>0</v>
      </c>
      <c r="L646" s="149">
        <f t="shared" si="221"/>
        <v>0</v>
      </c>
      <c r="M646" s="149">
        <f t="shared" si="221"/>
        <v>0</v>
      </c>
      <c r="N646" s="149">
        <f t="shared" si="221"/>
        <v>0</v>
      </c>
      <c r="O646" s="149">
        <f t="shared" si="221"/>
        <v>0</v>
      </c>
      <c r="P646" s="149">
        <f t="shared" si="221"/>
        <v>0</v>
      </c>
      <c r="Q646" s="149">
        <f t="shared" si="221"/>
        <v>0</v>
      </c>
      <c r="R646" s="149">
        <f t="shared" si="221"/>
        <v>0</v>
      </c>
      <c r="S646" s="149">
        <f t="shared" si="221"/>
        <v>10000</v>
      </c>
      <c r="T646" s="149">
        <f t="shared" si="221"/>
        <v>0</v>
      </c>
      <c r="U646" s="149">
        <f t="shared" si="221"/>
        <v>0</v>
      </c>
      <c r="V646" s="149">
        <f t="shared" si="221"/>
        <v>10000</v>
      </c>
    </row>
    <row r="647" spans="1:22" s="21" customFormat="1" ht="95.1" customHeight="1" x14ac:dyDescent="0.25">
      <c r="A647" s="36"/>
      <c r="B647" s="65" t="s">
        <v>735</v>
      </c>
      <c r="C647" s="36" t="s">
        <v>163</v>
      </c>
      <c r="D647" s="38"/>
      <c r="E647" s="38" t="s">
        <v>41</v>
      </c>
      <c r="F647" s="38" t="s">
        <v>736</v>
      </c>
      <c r="G647" s="77">
        <v>190648</v>
      </c>
      <c r="H647" s="40"/>
      <c r="I647" s="52"/>
      <c r="J647" s="77">
        <v>25000</v>
      </c>
      <c r="K647" s="52"/>
      <c r="L647" s="40"/>
      <c r="M647" s="40"/>
      <c r="N647" s="52"/>
      <c r="O647" s="52"/>
      <c r="P647" s="40"/>
      <c r="Q647" s="40"/>
      <c r="R647" s="52"/>
      <c r="S647" s="77">
        <v>10000</v>
      </c>
      <c r="T647" s="40"/>
      <c r="U647" s="40"/>
      <c r="V647" s="77">
        <v>10000</v>
      </c>
    </row>
    <row r="648" spans="1:22" s="21" customFormat="1" ht="24.95" customHeight="1" x14ac:dyDescent="0.25">
      <c r="A648" s="45" t="s">
        <v>222</v>
      </c>
      <c r="B648" s="63" t="s">
        <v>121</v>
      </c>
      <c r="C648" s="36"/>
      <c r="D648" s="38"/>
      <c r="E648" s="36"/>
      <c r="F648" s="36"/>
      <c r="G648" s="66">
        <f>G649</f>
        <v>260452.715</v>
      </c>
      <c r="H648" s="66">
        <f t="shared" ref="H648:V651" si="222">H649</f>
        <v>0</v>
      </c>
      <c r="I648" s="66">
        <f t="shared" si="222"/>
        <v>0</v>
      </c>
      <c r="J648" s="66">
        <f t="shared" si="222"/>
        <v>140000</v>
      </c>
      <c r="K648" s="66">
        <f t="shared" si="222"/>
        <v>30000</v>
      </c>
      <c r="L648" s="66">
        <f t="shared" si="222"/>
        <v>0</v>
      </c>
      <c r="M648" s="66">
        <f t="shared" si="222"/>
        <v>0</v>
      </c>
      <c r="N648" s="66">
        <f t="shared" si="222"/>
        <v>30000</v>
      </c>
      <c r="O648" s="66">
        <f t="shared" si="222"/>
        <v>30000</v>
      </c>
      <c r="P648" s="66">
        <f t="shared" si="222"/>
        <v>0</v>
      </c>
      <c r="Q648" s="66">
        <f t="shared" si="222"/>
        <v>0</v>
      </c>
      <c r="R648" s="66">
        <f t="shared" si="222"/>
        <v>30000</v>
      </c>
      <c r="S648" s="66">
        <f t="shared" si="222"/>
        <v>35000</v>
      </c>
      <c r="T648" s="66">
        <f t="shared" si="222"/>
        <v>0</v>
      </c>
      <c r="U648" s="66">
        <f t="shared" si="222"/>
        <v>0</v>
      </c>
      <c r="V648" s="66">
        <f t="shared" si="222"/>
        <v>35000</v>
      </c>
    </row>
    <row r="649" spans="1:22" s="21" customFormat="1" ht="24.95" customHeight="1" x14ac:dyDescent="0.25">
      <c r="A649" s="17" t="s">
        <v>540</v>
      </c>
      <c r="B649" s="27" t="s">
        <v>16</v>
      </c>
      <c r="C649" s="36"/>
      <c r="D649" s="38"/>
      <c r="E649" s="36"/>
      <c r="F649" s="36"/>
      <c r="G649" s="66">
        <f>G650+G653</f>
        <v>260452.715</v>
      </c>
      <c r="H649" s="66">
        <f t="shared" ref="H649:V649" si="223">H650+H653</f>
        <v>0</v>
      </c>
      <c r="I649" s="66">
        <f t="shared" si="223"/>
        <v>0</v>
      </c>
      <c r="J649" s="66">
        <f t="shared" si="223"/>
        <v>140000</v>
      </c>
      <c r="K649" s="66">
        <f t="shared" si="223"/>
        <v>30000</v>
      </c>
      <c r="L649" s="66">
        <f t="shared" si="223"/>
        <v>0</v>
      </c>
      <c r="M649" s="66">
        <f t="shared" si="223"/>
        <v>0</v>
      </c>
      <c r="N649" s="66">
        <f t="shared" si="223"/>
        <v>30000</v>
      </c>
      <c r="O649" s="66">
        <f t="shared" si="223"/>
        <v>30000</v>
      </c>
      <c r="P649" s="66">
        <f t="shared" si="223"/>
        <v>0</v>
      </c>
      <c r="Q649" s="66">
        <f t="shared" si="223"/>
        <v>0</v>
      </c>
      <c r="R649" s="66">
        <f t="shared" si="223"/>
        <v>30000</v>
      </c>
      <c r="S649" s="66">
        <f t="shared" si="223"/>
        <v>35000</v>
      </c>
      <c r="T649" s="66">
        <f t="shared" si="223"/>
        <v>0</v>
      </c>
      <c r="U649" s="66">
        <f t="shared" si="223"/>
        <v>0</v>
      </c>
      <c r="V649" s="66">
        <f t="shared" si="223"/>
        <v>35000</v>
      </c>
    </row>
    <row r="650" spans="1:22" s="21" customFormat="1" ht="41.1" customHeight="1" x14ac:dyDescent="0.25">
      <c r="A650" s="30" t="s">
        <v>30</v>
      </c>
      <c r="B650" s="29" t="s">
        <v>71</v>
      </c>
      <c r="C650" s="36"/>
      <c r="D650" s="38"/>
      <c r="E650" s="36"/>
      <c r="F650" s="36"/>
      <c r="G650" s="149">
        <f>G651</f>
        <v>108358.715</v>
      </c>
      <c r="H650" s="149">
        <f t="shared" si="222"/>
        <v>0</v>
      </c>
      <c r="I650" s="149">
        <f t="shared" si="222"/>
        <v>0</v>
      </c>
      <c r="J650" s="149">
        <f t="shared" si="222"/>
        <v>50000</v>
      </c>
      <c r="K650" s="149">
        <f t="shared" si="222"/>
        <v>30000</v>
      </c>
      <c r="L650" s="149">
        <f t="shared" si="222"/>
        <v>0</v>
      </c>
      <c r="M650" s="149">
        <f t="shared" si="222"/>
        <v>0</v>
      </c>
      <c r="N650" s="149">
        <f t="shared" si="222"/>
        <v>30000</v>
      </c>
      <c r="O650" s="149">
        <f t="shared" si="222"/>
        <v>30000</v>
      </c>
      <c r="P650" s="149">
        <f t="shared" si="222"/>
        <v>0</v>
      </c>
      <c r="Q650" s="149">
        <f t="shared" si="222"/>
        <v>0</v>
      </c>
      <c r="R650" s="149">
        <f t="shared" si="222"/>
        <v>30000</v>
      </c>
      <c r="S650" s="149">
        <f t="shared" si="222"/>
        <v>10000</v>
      </c>
      <c r="T650" s="149">
        <f t="shared" si="222"/>
        <v>0</v>
      </c>
      <c r="U650" s="149">
        <f t="shared" si="222"/>
        <v>0</v>
      </c>
      <c r="V650" s="149">
        <f t="shared" si="222"/>
        <v>10000</v>
      </c>
    </row>
    <row r="651" spans="1:22" s="21" customFormat="1" ht="26.1" customHeight="1" x14ac:dyDescent="0.25">
      <c r="A651" s="30" t="s">
        <v>17</v>
      </c>
      <c r="B651" s="29" t="s">
        <v>64</v>
      </c>
      <c r="C651" s="36"/>
      <c r="D651" s="38"/>
      <c r="E651" s="36"/>
      <c r="F651" s="36"/>
      <c r="G651" s="149">
        <f>G652</f>
        <v>108358.715</v>
      </c>
      <c r="H651" s="149">
        <f t="shared" si="222"/>
        <v>0</v>
      </c>
      <c r="I651" s="149">
        <f t="shared" si="222"/>
        <v>0</v>
      </c>
      <c r="J651" s="149">
        <f t="shared" si="222"/>
        <v>50000</v>
      </c>
      <c r="K651" s="149">
        <f t="shared" si="222"/>
        <v>30000</v>
      </c>
      <c r="L651" s="149">
        <f t="shared" si="222"/>
        <v>0</v>
      </c>
      <c r="M651" s="149">
        <f t="shared" si="222"/>
        <v>0</v>
      </c>
      <c r="N651" s="149">
        <f t="shared" si="222"/>
        <v>30000</v>
      </c>
      <c r="O651" s="149">
        <f t="shared" si="222"/>
        <v>30000</v>
      </c>
      <c r="P651" s="149">
        <f t="shared" si="222"/>
        <v>0</v>
      </c>
      <c r="Q651" s="149">
        <f t="shared" si="222"/>
        <v>0</v>
      </c>
      <c r="R651" s="149">
        <f t="shared" si="222"/>
        <v>30000</v>
      </c>
      <c r="S651" s="149">
        <f t="shared" si="222"/>
        <v>10000</v>
      </c>
      <c r="T651" s="149">
        <f t="shared" si="222"/>
        <v>0</v>
      </c>
      <c r="U651" s="149">
        <f t="shared" si="222"/>
        <v>0</v>
      </c>
      <c r="V651" s="149">
        <f t="shared" si="222"/>
        <v>10000</v>
      </c>
    </row>
    <row r="652" spans="1:22" s="21" customFormat="1" ht="56.25" x14ac:dyDescent="0.25">
      <c r="A652" s="36"/>
      <c r="B652" s="65" t="s">
        <v>737</v>
      </c>
      <c r="C652" s="36" t="s">
        <v>123</v>
      </c>
      <c r="D652" s="38"/>
      <c r="E652" s="38" t="s">
        <v>41</v>
      </c>
      <c r="F652" s="38" t="s">
        <v>738</v>
      </c>
      <c r="G652" s="77">
        <v>108358.715</v>
      </c>
      <c r="H652" s="40"/>
      <c r="I652" s="52"/>
      <c r="J652" s="77">
        <v>50000</v>
      </c>
      <c r="K652" s="52">
        <v>30000</v>
      </c>
      <c r="L652" s="40"/>
      <c r="M652" s="40"/>
      <c r="N652" s="52">
        <v>30000</v>
      </c>
      <c r="O652" s="52">
        <v>30000</v>
      </c>
      <c r="P652" s="40"/>
      <c r="Q652" s="40"/>
      <c r="R652" s="52">
        <v>30000</v>
      </c>
      <c r="S652" s="77">
        <v>10000</v>
      </c>
      <c r="T652" s="40"/>
      <c r="U652" s="40"/>
      <c r="V652" s="77">
        <v>10000</v>
      </c>
    </row>
    <row r="653" spans="1:22" s="21" customFormat="1" ht="32.1" customHeight="1" x14ac:dyDescent="0.25">
      <c r="A653" s="30" t="s">
        <v>43</v>
      </c>
      <c r="B653" s="29" t="s">
        <v>739</v>
      </c>
      <c r="C653" s="36"/>
      <c r="D653" s="38"/>
      <c r="E653" s="38"/>
      <c r="F653" s="38"/>
      <c r="G653" s="149">
        <f>G654</f>
        <v>152094</v>
      </c>
      <c r="H653" s="149">
        <f t="shared" ref="H653:V654" si="224">H654</f>
        <v>0</v>
      </c>
      <c r="I653" s="149">
        <f t="shared" si="224"/>
        <v>0</v>
      </c>
      <c r="J653" s="149">
        <f t="shared" si="224"/>
        <v>90000</v>
      </c>
      <c r="K653" s="149">
        <f t="shared" si="224"/>
        <v>0</v>
      </c>
      <c r="L653" s="149">
        <f t="shared" si="224"/>
        <v>0</v>
      </c>
      <c r="M653" s="149">
        <f t="shared" si="224"/>
        <v>0</v>
      </c>
      <c r="N653" s="149">
        <f t="shared" si="224"/>
        <v>0</v>
      </c>
      <c r="O653" s="149">
        <f t="shared" si="224"/>
        <v>0</v>
      </c>
      <c r="P653" s="149">
        <f t="shared" si="224"/>
        <v>0</v>
      </c>
      <c r="Q653" s="149">
        <f t="shared" si="224"/>
        <v>0</v>
      </c>
      <c r="R653" s="149">
        <f t="shared" si="224"/>
        <v>0</v>
      </c>
      <c r="S653" s="149">
        <f t="shared" si="224"/>
        <v>25000</v>
      </c>
      <c r="T653" s="149">
        <f t="shared" si="224"/>
        <v>0</v>
      </c>
      <c r="U653" s="149">
        <f t="shared" si="224"/>
        <v>0</v>
      </c>
      <c r="V653" s="149">
        <f t="shared" si="224"/>
        <v>25000</v>
      </c>
    </row>
    <row r="654" spans="1:22" s="21" customFormat="1" ht="32.1" customHeight="1" x14ac:dyDescent="0.25">
      <c r="A654" s="30" t="s">
        <v>17</v>
      </c>
      <c r="B654" s="29" t="s">
        <v>32</v>
      </c>
      <c r="C654" s="36"/>
      <c r="D654" s="38"/>
      <c r="E654" s="38"/>
      <c r="F654" s="38"/>
      <c r="G654" s="149">
        <f>G655</f>
        <v>152094</v>
      </c>
      <c r="H654" s="149">
        <f t="shared" si="224"/>
        <v>0</v>
      </c>
      <c r="I654" s="149">
        <f t="shared" si="224"/>
        <v>0</v>
      </c>
      <c r="J654" s="149">
        <f t="shared" si="224"/>
        <v>90000</v>
      </c>
      <c r="K654" s="149">
        <f t="shared" si="224"/>
        <v>0</v>
      </c>
      <c r="L654" s="149">
        <f t="shared" si="224"/>
        <v>0</v>
      </c>
      <c r="M654" s="149">
        <f t="shared" si="224"/>
        <v>0</v>
      </c>
      <c r="N654" s="149">
        <f t="shared" si="224"/>
        <v>0</v>
      </c>
      <c r="O654" s="149">
        <f t="shared" si="224"/>
        <v>0</v>
      </c>
      <c r="P654" s="149">
        <f t="shared" si="224"/>
        <v>0</v>
      </c>
      <c r="Q654" s="149">
        <f t="shared" si="224"/>
        <v>0</v>
      </c>
      <c r="R654" s="149">
        <f t="shared" si="224"/>
        <v>0</v>
      </c>
      <c r="S654" s="149">
        <f t="shared" si="224"/>
        <v>25000</v>
      </c>
      <c r="T654" s="149">
        <f t="shared" si="224"/>
        <v>0</v>
      </c>
      <c r="U654" s="149">
        <f t="shared" si="224"/>
        <v>0</v>
      </c>
      <c r="V654" s="149">
        <f t="shared" si="224"/>
        <v>25000</v>
      </c>
    </row>
    <row r="655" spans="1:22" s="21" customFormat="1" ht="85.5" customHeight="1" x14ac:dyDescent="0.25">
      <c r="A655" s="36"/>
      <c r="B655" s="65" t="s">
        <v>740</v>
      </c>
      <c r="C655" s="36" t="s">
        <v>123</v>
      </c>
      <c r="D655" s="38"/>
      <c r="E655" s="38" t="s">
        <v>41</v>
      </c>
      <c r="F655" s="38" t="s">
        <v>741</v>
      </c>
      <c r="G655" s="77">
        <v>152094</v>
      </c>
      <c r="H655" s="40"/>
      <c r="I655" s="52"/>
      <c r="J655" s="77">
        <v>90000</v>
      </c>
      <c r="K655" s="52"/>
      <c r="L655" s="40"/>
      <c r="M655" s="40"/>
      <c r="N655" s="52"/>
      <c r="O655" s="52"/>
      <c r="P655" s="40"/>
      <c r="Q655" s="40"/>
      <c r="R655" s="52"/>
      <c r="S655" s="77">
        <v>25000</v>
      </c>
      <c r="T655" s="40"/>
      <c r="U655" s="40"/>
      <c r="V655" s="77">
        <v>25000</v>
      </c>
    </row>
    <row r="656" spans="1:22" s="21" customFormat="1" ht="29.1" customHeight="1" x14ac:dyDescent="0.25">
      <c r="A656" s="45" t="s">
        <v>244</v>
      </c>
      <c r="B656" s="63" t="s">
        <v>245</v>
      </c>
      <c r="C656" s="36"/>
      <c r="D656" s="38"/>
      <c r="E656" s="36"/>
      <c r="F656" s="36"/>
      <c r="G656" s="66">
        <f>G657</f>
        <v>138283</v>
      </c>
      <c r="H656" s="66">
        <f t="shared" ref="H656:V658" si="225">H657</f>
        <v>0</v>
      </c>
      <c r="I656" s="66">
        <f t="shared" si="225"/>
        <v>0</v>
      </c>
      <c r="J656" s="66">
        <f t="shared" si="225"/>
        <v>40000</v>
      </c>
      <c r="K656" s="66">
        <f t="shared" si="225"/>
        <v>0</v>
      </c>
      <c r="L656" s="66">
        <f t="shared" si="225"/>
        <v>0</v>
      </c>
      <c r="M656" s="66">
        <f t="shared" si="225"/>
        <v>0</v>
      </c>
      <c r="N656" s="66">
        <f t="shared" si="225"/>
        <v>0</v>
      </c>
      <c r="O656" s="66">
        <f t="shared" si="225"/>
        <v>0</v>
      </c>
      <c r="P656" s="66">
        <f t="shared" si="225"/>
        <v>0</v>
      </c>
      <c r="Q656" s="66">
        <f t="shared" si="225"/>
        <v>0</v>
      </c>
      <c r="R656" s="66">
        <f t="shared" si="225"/>
        <v>0</v>
      </c>
      <c r="S656" s="66">
        <f t="shared" si="225"/>
        <v>15000</v>
      </c>
      <c r="T656" s="66">
        <f t="shared" si="225"/>
        <v>0</v>
      </c>
      <c r="U656" s="66">
        <f t="shared" si="225"/>
        <v>0</v>
      </c>
      <c r="V656" s="66">
        <f t="shared" si="225"/>
        <v>15000</v>
      </c>
    </row>
    <row r="657" spans="1:22" s="21" customFormat="1" ht="29.1" customHeight="1" x14ac:dyDescent="0.25">
      <c r="A657" s="17" t="s">
        <v>540</v>
      </c>
      <c r="B657" s="27" t="s">
        <v>16</v>
      </c>
      <c r="C657" s="36"/>
      <c r="D657" s="38"/>
      <c r="E657" s="36"/>
      <c r="F657" s="36"/>
      <c r="G657" s="66">
        <f>G658</f>
        <v>138283</v>
      </c>
      <c r="H657" s="66">
        <f t="shared" si="225"/>
        <v>0</v>
      </c>
      <c r="I657" s="66">
        <f t="shared" si="225"/>
        <v>0</v>
      </c>
      <c r="J657" s="66">
        <f t="shared" si="225"/>
        <v>40000</v>
      </c>
      <c r="K657" s="66">
        <f t="shared" si="225"/>
        <v>0</v>
      </c>
      <c r="L657" s="66">
        <f t="shared" si="225"/>
        <v>0</v>
      </c>
      <c r="M657" s="66">
        <f t="shared" si="225"/>
        <v>0</v>
      </c>
      <c r="N657" s="66">
        <f t="shared" si="225"/>
        <v>0</v>
      </c>
      <c r="O657" s="66">
        <f t="shared" si="225"/>
        <v>0</v>
      </c>
      <c r="P657" s="66">
        <f t="shared" si="225"/>
        <v>0</v>
      </c>
      <c r="Q657" s="66">
        <f t="shared" si="225"/>
        <v>0</v>
      </c>
      <c r="R657" s="66">
        <f t="shared" si="225"/>
        <v>0</v>
      </c>
      <c r="S657" s="66">
        <f t="shared" si="225"/>
        <v>15000</v>
      </c>
      <c r="T657" s="66">
        <f t="shared" si="225"/>
        <v>0</v>
      </c>
      <c r="U657" s="66">
        <f t="shared" si="225"/>
        <v>0</v>
      </c>
      <c r="V657" s="66">
        <f t="shared" si="225"/>
        <v>15000</v>
      </c>
    </row>
    <row r="658" spans="1:22" s="21" customFormat="1" ht="56.1" customHeight="1" x14ac:dyDescent="0.25">
      <c r="A658" s="30" t="s">
        <v>30</v>
      </c>
      <c r="B658" s="29" t="s">
        <v>112</v>
      </c>
      <c r="C658" s="36"/>
      <c r="D658" s="38"/>
      <c r="E658" s="36"/>
      <c r="F658" s="36"/>
      <c r="G658" s="66">
        <f>G659</f>
        <v>138283</v>
      </c>
      <c r="H658" s="66">
        <f t="shared" si="225"/>
        <v>0</v>
      </c>
      <c r="I658" s="66">
        <f t="shared" si="225"/>
        <v>0</v>
      </c>
      <c r="J658" s="66">
        <f t="shared" si="225"/>
        <v>40000</v>
      </c>
      <c r="K658" s="66">
        <f t="shared" si="225"/>
        <v>0</v>
      </c>
      <c r="L658" s="66">
        <f t="shared" si="225"/>
        <v>0</v>
      </c>
      <c r="M658" s="66">
        <f t="shared" si="225"/>
        <v>0</v>
      </c>
      <c r="N658" s="66">
        <f t="shared" si="225"/>
        <v>0</v>
      </c>
      <c r="O658" s="66">
        <f t="shared" si="225"/>
        <v>0</v>
      </c>
      <c r="P658" s="66">
        <f t="shared" si="225"/>
        <v>0</v>
      </c>
      <c r="Q658" s="66">
        <f t="shared" si="225"/>
        <v>0</v>
      </c>
      <c r="R658" s="66">
        <f t="shared" si="225"/>
        <v>0</v>
      </c>
      <c r="S658" s="66">
        <f t="shared" si="225"/>
        <v>15000</v>
      </c>
      <c r="T658" s="66">
        <f t="shared" si="225"/>
        <v>0</v>
      </c>
      <c r="U658" s="66">
        <f t="shared" si="225"/>
        <v>0</v>
      </c>
      <c r="V658" s="66">
        <f t="shared" si="225"/>
        <v>15000</v>
      </c>
    </row>
    <row r="659" spans="1:22" s="21" customFormat="1" ht="29.1" customHeight="1" x14ac:dyDescent="0.25">
      <c r="A659" s="30" t="s">
        <v>17</v>
      </c>
      <c r="B659" s="29" t="s">
        <v>32</v>
      </c>
      <c r="C659" s="36"/>
      <c r="D659" s="38"/>
      <c r="E659" s="36"/>
      <c r="F659" s="36"/>
      <c r="G659" s="66">
        <f>G660+G661+G662</f>
        <v>138283</v>
      </c>
      <c r="H659" s="66">
        <f t="shared" ref="H659:V659" si="226">H660+H661+H662</f>
        <v>0</v>
      </c>
      <c r="I659" s="66">
        <f t="shared" si="226"/>
        <v>0</v>
      </c>
      <c r="J659" s="66">
        <f t="shared" si="226"/>
        <v>40000</v>
      </c>
      <c r="K659" s="66">
        <f t="shared" si="226"/>
        <v>0</v>
      </c>
      <c r="L659" s="66">
        <f t="shared" si="226"/>
        <v>0</v>
      </c>
      <c r="M659" s="66">
        <f t="shared" si="226"/>
        <v>0</v>
      </c>
      <c r="N659" s="66">
        <f t="shared" si="226"/>
        <v>0</v>
      </c>
      <c r="O659" s="66">
        <f t="shared" si="226"/>
        <v>0</v>
      </c>
      <c r="P659" s="66">
        <f t="shared" si="226"/>
        <v>0</v>
      </c>
      <c r="Q659" s="66">
        <f t="shared" si="226"/>
        <v>0</v>
      </c>
      <c r="R659" s="66">
        <f t="shared" si="226"/>
        <v>0</v>
      </c>
      <c r="S659" s="66">
        <f t="shared" si="226"/>
        <v>15000</v>
      </c>
      <c r="T659" s="66">
        <f t="shared" si="226"/>
        <v>0</v>
      </c>
      <c r="U659" s="66">
        <f t="shared" si="226"/>
        <v>0</v>
      </c>
      <c r="V659" s="66">
        <f t="shared" si="226"/>
        <v>15000</v>
      </c>
    </row>
    <row r="660" spans="1:22" s="21" customFormat="1" ht="95.1" customHeight="1" x14ac:dyDescent="0.25">
      <c r="A660" s="36"/>
      <c r="B660" s="65" t="s">
        <v>742</v>
      </c>
      <c r="C660" s="36" t="s">
        <v>743</v>
      </c>
      <c r="D660" s="38"/>
      <c r="E660" s="38" t="s">
        <v>41</v>
      </c>
      <c r="F660" s="38" t="s">
        <v>744</v>
      </c>
      <c r="G660" s="77">
        <v>30741</v>
      </c>
      <c r="H660" s="40"/>
      <c r="I660" s="52"/>
      <c r="J660" s="77">
        <v>20000</v>
      </c>
      <c r="K660" s="52"/>
      <c r="L660" s="40"/>
      <c r="M660" s="40"/>
      <c r="N660" s="52"/>
      <c r="O660" s="52"/>
      <c r="P660" s="40"/>
      <c r="Q660" s="40"/>
      <c r="R660" s="52"/>
      <c r="S660" s="77">
        <v>5000</v>
      </c>
      <c r="T660" s="40"/>
      <c r="U660" s="40"/>
      <c r="V660" s="77">
        <v>5000</v>
      </c>
    </row>
    <row r="661" spans="1:22" s="21" customFormat="1" ht="37.5" x14ac:dyDescent="0.25">
      <c r="A661" s="36"/>
      <c r="B661" s="65" t="s">
        <v>745</v>
      </c>
      <c r="C661" s="36" t="s">
        <v>743</v>
      </c>
      <c r="D661" s="38"/>
      <c r="E661" s="38" t="s">
        <v>345</v>
      </c>
      <c r="F661" s="36"/>
      <c r="G661" s="77">
        <v>51600</v>
      </c>
      <c r="H661" s="40"/>
      <c r="I661" s="52"/>
      <c r="J661" s="77">
        <v>10000</v>
      </c>
      <c r="K661" s="52"/>
      <c r="L661" s="40"/>
      <c r="M661" s="40"/>
      <c r="N661" s="52"/>
      <c r="O661" s="52"/>
      <c r="P661" s="40"/>
      <c r="Q661" s="40"/>
      <c r="R661" s="52"/>
      <c r="S661" s="77">
        <v>5000</v>
      </c>
      <c r="T661" s="40"/>
      <c r="U661" s="40"/>
      <c r="V661" s="77">
        <v>5000</v>
      </c>
    </row>
    <row r="662" spans="1:22" s="21" customFormat="1" ht="37.5" x14ac:dyDescent="0.25">
      <c r="A662" s="36"/>
      <c r="B662" s="65" t="s">
        <v>746</v>
      </c>
      <c r="C662" s="36" t="s">
        <v>743</v>
      </c>
      <c r="D662" s="38"/>
      <c r="E662" s="38" t="s">
        <v>345</v>
      </c>
      <c r="F662" s="36"/>
      <c r="G662" s="77">
        <v>55942</v>
      </c>
      <c r="H662" s="40"/>
      <c r="I662" s="52"/>
      <c r="J662" s="77">
        <v>10000</v>
      </c>
      <c r="K662" s="52"/>
      <c r="L662" s="40"/>
      <c r="M662" s="40"/>
      <c r="N662" s="52"/>
      <c r="O662" s="52"/>
      <c r="P662" s="40"/>
      <c r="Q662" s="40"/>
      <c r="R662" s="52"/>
      <c r="S662" s="77">
        <v>5000</v>
      </c>
      <c r="T662" s="40"/>
      <c r="U662" s="40"/>
      <c r="V662" s="77">
        <v>5000</v>
      </c>
    </row>
    <row r="663" spans="1:22" s="21" customFormat="1" ht="30" customHeight="1" x14ac:dyDescent="0.25">
      <c r="A663" s="45" t="s">
        <v>254</v>
      </c>
      <c r="B663" s="63" t="s">
        <v>382</v>
      </c>
      <c r="C663" s="36"/>
      <c r="D663" s="38"/>
      <c r="E663" s="38"/>
      <c r="F663" s="36"/>
      <c r="G663" s="66">
        <f>G664</f>
        <v>100168</v>
      </c>
      <c r="H663" s="66">
        <f t="shared" ref="H663:V665" si="227">H664</f>
        <v>0</v>
      </c>
      <c r="I663" s="66">
        <f t="shared" si="227"/>
        <v>0</v>
      </c>
      <c r="J663" s="66">
        <f t="shared" si="227"/>
        <v>26000</v>
      </c>
      <c r="K663" s="66">
        <f t="shared" si="227"/>
        <v>0</v>
      </c>
      <c r="L663" s="66">
        <f t="shared" si="227"/>
        <v>0</v>
      </c>
      <c r="M663" s="66">
        <f t="shared" si="227"/>
        <v>0</v>
      </c>
      <c r="N663" s="66">
        <f t="shared" si="227"/>
        <v>0</v>
      </c>
      <c r="O663" s="66">
        <f t="shared" si="227"/>
        <v>0</v>
      </c>
      <c r="P663" s="66">
        <f t="shared" si="227"/>
        <v>0</v>
      </c>
      <c r="Q663" s="66">
        <f t="shared" si="227"/>
        <v>0</v>
      </c>
      <c r="R663" s="66">
        <f t="shared" si="227"/>
        <v>0</v>
      </c>
      <c r="S663" s="66">
        <f t="shared" si="227"/>
        <v>10000</v>
      </c>
      <c r="T663" s="66">
        <f t="shared" si="227"/>
        <v>0</v>
      </c>
      <c r="U663" s="66">
        <f t="shared" si="227"/>
        <v>0</v>
      </c>
      <c r="V663" s="66">
        <f t="shared" si="227"/>
        <v>10000</v>
      </c>
    </row>
    <row r="664" spans="1:22" s="21" customFormat="1" ht="30" customHeight="1" x14ac:dyDescent="0.25">
      <c r="A664" s="17" t="s">
        <v>540</v>
      </c>
      <c r="B664" s="27" t="s">
        <v>16</v>
      </c>
      <c r="C664" s="36"/>
      <c r="D664" s="38"/>
      <c r="E664" s="38"/>
      <c r="F664" s="36"/>
      <c r="G664" s="66">
        <f>G665</f>
        <v>100168</v>
      </c>
      <c r="H664" s="66">
        <f t="shared" si="227"/>
        <v>0</v>
      </c>
      <c r="I664" s="66">
        <f t="shared" si="227"/>
        <v>0</v>
      </c>
      <c r="J664" s="66">
        <f t="shared" si="227"/>
        <v>26000</v>
      </c>
      <c r="K664" s="66">
        <f t="shared" si="227"/>
        <v>0</v>
      </c>
      <c r="L664" s="66">
        <f t="shared" si="227"/>
        <v>0</v>
      </c>
      <c r="M664" s="66">
        <f t="shared" si="227"/>
        <v>0</v>
      </c>
      <c r="N664" s="66">
        <f t="shared" si="227"/>
        <v>0</v>
      </c>
      <c r="O664" s="66">
        <f t="shared" si="227"/>
        <v>0</v>
      </c>
      <c r="P664" s="66">
        <f t="shared" si="227"/>
        <v>0</v>
      </c>
      <c r="Q664" s="66">
        <f t="shared" si="227"/>
        <v>0</v>
      </c>
      <c r="R664" s="66">
        <f t="shared" si="227"/>
        <v>0</v>
      </c>
      <c r="S664" s="66">
        <f t="shared" si="227"/>
        <v>10000</v>
      </c>
      <c r="T664" s="66">
        <f t="shared" si="227"/>
        <v>0</v>
      </c>
      <c r="U664" s="66">
        <f t="shared" si="227"/>
        <v>0</v>
      </c>
      <c r="V664" s="66">
        <f t="shared" si="227"/>
        <v>10000</v>
      </c>
    </row>
    <row r="665" spans="1:22" s="21" customFormat="1" ht="45" customHeight="1" x14ac:dyDescent="0.25">
      <c r="A665" s="30" t="s">
        <v>30</v>
      </c>
      <c r="B665" s="29" t="s">
        <v>112</v>
      </c>
      <c r="C665" s="36"/>
      <c r="D665" s="38"/>
      <c r="E665" s="38"/>
      <c r="F665" s="36"/>
      <c r="G665" s="66">
        <f>G666</f>
        <v>100168</v>
      </c>
      <c r="H665" s="66">
        <f t="shared" si="227"/>
        <v>0</v>
      </c>
      <c r="I665" s="66">
        <f t="shared" si="227"/>
        <v>0</v>
      </c>
      <c r="J665" s="66">
        <f t="shared" si="227"/>
        <v>26000</v>
      </c>
      <c r="K665" s="66">
        <f t="shared" si="227"/>
        <v>0</v>
      </c>
      <c r="L665" s="66">
        <f t="shared" si="227"/>
        <v>0</v>
      </c>
      <c r="M665" s="66">
        <f t="shared" si="227"/>
        <v>0</v>
      </c>
      <c r="N665" s="66">
        <f t="shared" si="227"/>
        <v>0</v>
      </c>
      <c r="O665" s="66">
        <f t="shared" si="227"/>
        <v>0</v>
      </c>
      <c r="P665" s="66">
        <f t="shared" si="227"/>
        <v>0</v>
      </c>
      <c r="Q665" s="66">
        <f t="shared" si="227"/>
        <v>0</v>
      </c>
      <c r="R665" s="66">
        <f t="shared" si="227"/>
        <v>0</v>
      </c>
      <c r="S665" s="66">
        <f t="shared" si="227"/>
        <v>10000</v>
      </c>
      <c r="T665" s="66">
        <f t="shared" si="227"/>
        <v>0</v>
      </c>
      <c r="U665" s="66">
        <f t="shared" si="227"/>
        <v>0</v>
      </c>
      <c r="V665" s="66">
        <f t="shared" si="227"/>
        <v>10000</v>
      </c>
    </row>
    <row r="666" spans="1:22" s="21" customFormat="1" ht="30" customHeight="1" x14ac:dyDescent="0.25">
      <c r="A666" s="30" t="s">
        <v>17</v>
      </c>
      <c r="B666" s="29" t="s">
        <v>32</v>
      </c>
      <c r="C666" s="36"/>
      <c r="D666" s="38"/>
      <c r="E666" s="38"/>
      <c r="F666" s="36"/>
      <c r="G666" s="66">
        <f>G667+G668</f>
        <v>100168</v>
      </c>
      <c r="H666" s="66">
        <f t="shared" ref="H666:V666" si="228">H667+H668</f>
        <v>0</v>
      </c>
      <c r="I666" s="66">
        <f t="shared" si="228"/>
        <v>0</v>
      </c>
      <c r="J666" s="66">
        <f t="shared" si="228"/>
        <v>26000</v>
      </c>
      <c r="K666" s="66">
        <f t="shared" si="228"/>
        <v>0</v>
      </c>
      <c r="L666" s="66">
        <f t="shared" si="228"/>
        <v>0</v>
      </c>
      <c r="M666" s="66">
        <f t="shared" si="228"/>
        <v>0</v>
      </c>
      <c r="N666" s="66">
        <f t="shared" si="228"/>
        <v>0</v>
      </c>
      <c r="O666" s="66">
        <f t="shared" si="228"/>
        <v>0</v>
      </c>
      <c r="P666" s="66">
        <f t="shared" si="228"/>
        <v>0</v>
      </c>
      <c r="Q666" s="66">
        <f t="shared" si="228"/>
        <v>0</v>
      </c>
      <c r="R666" s="66">
        <f t="shared" si="228"/>
        <v>0</v>
      </c>
      <c r="S666" s="66">
        <f t="shared" si="228"/>
        <v>10000</v>
      </c>
      <c r="T666" s="66">
        <f t="shared" si="228"/>
        <v>0</v>
      </c>
      <c r="U666" s="66">
        <f t="shared" si="228"/>
        <v>0</v>
      </c>
      <c r="V666" s="66">
        <f t="shared" si="228"/>
        <v>10000</v>
      </c>
    </row>
    <row r="667" spans="1:22" s="21" customFormat="1" ht="57.95" customHeight="1" x14ac:dyDescent="0.25">
      <c r="A667" s="150"/>
      <c r="B667" s="65" t="s">
        <v>747</v>
      </c>
      <c r="C667" s="36" t="s">
        <v>560</v>
      </c>
      <c r="D667" s="38"/>
      <c r="E667" s="38" t="s">
        <v>345</v>
      </c>
      <c r="F667" s="36"/>
      <c r="G667" s="77">
        <v>43925</v>
      </c>
      <c r="H667" s="40"/>
      <c r="I667" s="52"/>
      <c r="J667" s="77">
        <v>16000</v>
      </c>
      <c r="K667" s="52"/>
      <c r="L667" s="40"/>
      <c r="M667" s="40"/>
      <c r="N667" s="52"/>
      <c r="O667" s="52"/>
      <c r="P667" s="40"/>
      <c r="Q667" s="40"/>
      <c r="R667" s="52"/>
      <c r="S667" s="77">
        <v>5000</v>
      </c>
      <c r="T667" s="40"/>
      <c r="U667" s="40"/>
      <c r="V667" s="77">
        <v>5000</v>
      </c>
    </row>
    <row r="668" spans="1:22" s="21" customFormat="1" ht="42.95" customHeight="1" x14ac:dyDescent="0.25">
      <c r="A668" s="36"/>
      <c r="B668" s="65" t="s">
        <v>748</v>
      </c>
      <c r="C668" s="36" t="s">
        <v>560</v>
      </c>
      <c r="D668" s="38"/>
      <c r="E668" s="38" t="s">
        <v>41</v>
      </c>
      <c r="F668" s="36"/>
      <c r="G668" s="77">
        <v>56243</v>
      </c>
      <c r="H668" s="40"/>
      <c r="I668" s="52"/>
      <c r="J668" s="77">
        <v>10000</v>
      </c>
      <c r="K668" s="52"/>
      <c r="L668" s="40"/>
      <c r="M668" s="40"/>
      <c r="N668" s="52"/>
      <c r="O668" s="52"/>
      <c r="P668" s="40"/>
      <c r="Q668" s="40"/>
      <c r="R668" s="52"/>
      <c r="S668" s="77">
        <v>5000</v>
      </c>
      <c r="T668" s="40"/>
      <c r="U668" s="40"/>
      <c r="V668" s="77">
        <v>5000</v>
      </c>
    </row>
    <row r="669" spans="1:22" s="21" customFormat="1" ht="33" customHeight="1" x14ac:dyDescent="0.25">
      <c r="A669" s="45" t="s">
        <v>271</v>
      </c>
      <c r="B669" s="63" t="s">
        <v>223</v>
      </c>
      <c r="C669" s="19"/>
      <c r="D669" s="19"/>
      <c r="E669" s="19"/>
      <c r="F669" s="19"/>
      <c r="G669" s="20">
        <f>G670</f>
        <v>851457</v>
      </c>
      <c r="H669" s="20">
        <f t="shared" ref="H669:V670" si="229">H670</f>
        <v>0</v>
      </c>
      <c r="I669" s="20">
        <f t="shared" si="229"/>
        <v>0</v>
      </c>
      <c r="J669" s="20">
        <f t="shared" si="229"/>
        <v>250000</v>
      </c>
      <c r="K669" s="20">
        <f t="shared" si="229"/>
        <v>0</v>
      </c>
      <c r="L669" s="20">
        <f t="shared" si="229"/>
        <v>0</v>
      </c>
      <c r="M669" s="20">
        <f t="shared" si="229"/>
        <v>0</v>
      </c>
      <c r="N669" s="20">
        <f t="shared" si="229"/>
        <v>0</v>
      </c>
      <c r="O669" s="20">
        <f t="shared" si="229"/>
        <v>0</v>
      </c>
      <c r="P669" s="20">
        <f t="shared" si="229"/>
        <v>0</v>
      </c>
      <c r="Q669" s="20">
        <f t="shared" si="229"/>
        <v>0</v>
      </c>
      <c r="R669" s="20">
        <f t="shared" si="229"/>
        <v>0</v>
      </c>
      <c r="S669" s="20">
        <f t="shared" si="229"/>
        <v>90000</v>
      </c>
      <c r="T669" s="20">
        <f t="shared" si="229"/>
        <v>0</v>
      </c>
      <c r="U669" s="20">
        <f t="shared" si="229"/>
        <v>0</v>
      </c>
      <c r="V669" s="20">
        <f t="shared" si="229"/>
        <v>90000</v>
      </c>
    </row>
    <row r="670" spans="1:22" s="21" customFormat="1" ht="33" customHeight="1" x14ac:dyDescent="0.25">
      <c r="A670" s="17" t="s">
        <v>540</v>
      </c>
      <c r="B670" s="27" t="s">
        <v>16</v>
      </c>
      <c r="C670" s="19"/>
      <c r="D670" s="19"/>
      <c r="E670" s="19"/>
      <c r="F670" s="19"/>
      <c r="G670" s="20">
        <f>G671</f>
        <v>851457</v>
      </c>
      <c r="H670" s="20">
        <f t="shared" si="229"/>
        <v>0</v>
      </c>
      <c r="I670" s="20">
        <f t="shared" si="229"/>
        <v>0</v>
      </c>
      <c r="J670" s="20">
        <f t="shared" si="229"/>
        <v>250000</v>
      </c>
      <c r="K670" s="20">
        <f t="shared" si="229"/>
        <v>0</v>
      </c>
      <c r="L670" s="20">
        <f t="shared" si="229"/>
        <v>0</v>
      </c>
      <c r="M670" s="20">
        <f t="shared" si="229"/>
        <v>0</v>
      </c>
      <c r="N670" s="20">
        <f t="shared" si="229"/>
        <v>0</v>
      </c>
      <c r="O670" s="20">
        <f t="shared" si="229"/>
        <v>0</v>
      </c>
      <c r="P670" s="20">
        <f t="shared" si="229"/>
        <v>0</v>
      </c>
      <c r="Q670" s="20">
        <f t="shared" si="229"/>
        <v>0</v>
      </c>
      <c r="R670" s="20">
        <f t="shared" si="229"/>
        <v>0</v>
      </c>
      <c r="S670" s="20">
        <f t="shared" si="229"/>
        <v>90000</v>
      </c>
      <c r="T670" s="20">
        <f t="shared" si="229"/>
        <v>0</v>
      </c>
      <c r="U670" s="20">
        <f t="shared" si="229"/>
        <v>0</v>
      </c>
      <c r="V670" s="20">
        <f t="shared" si="229"/>
        <v>90000</v>
      </c>
    </row>
    <row r="671" spans="1:22" s="21" customFormat="1" ht="47.1" customHeight="1" x14ac:dyDescent="0.25">
      <c r="A671" s="30" t="s">
        <v>30</v>
      </c>
      <c r="B671" s="29" t="s">
        <v>112</v>
      </c>
      <c r="C671" s="19"/>
      <c r="D671" s="19"/>
      <c r="E671" s="19"/>
      <c r="F671" s="19"/>
      <c r="G671" s="20">
        <f>G672+G673+G674</f>
        <v>851457</v>
      </c>
      <c r="H671" s="20">
        <f t="shared" ref="H671:V671" si="230">H672+H673+H674</f>
        <v>0</v>
      </c>
      <c r="I671" s="20">
        <f t="shared" si="230"/>
        <v>0</v>
      </c>
      <c r="J671" s="20">
        <f t="shared" si="230"/>
        <v>250000</v>
      </c>
      <c r="K671" s="20">
        <f t="shared" si="230"/>
        <v>0</v>
      </c>
      <c r="L671" s="20">
        <f t="shared" si="230"/>
        <v>0</v>
      </c>
      <c r="M671" s="20">
        <f t="shared" si="230"/>
        <v>0</v>
      </c>
      <c r="N671" s="20">
        <f t="shared" si="230"/>
        <v>0</v>
      </c>
      <c r="O671" s="20">
        <f t="shared" si="230"/>
        <v>0</v>
      </c>
      <c r="P671" s="20">
        <f t="shared" si="230"/>
        <v>0</v>
      </c>
      <c r="Q671" s="20">
        <f t="shared" si="230"/>
        <v>0</v>
      </c>
      <c r="R671" s="20">
        <f t="shared" si="230"/>
        <v>0</v>
      </c>
      <c r="S671" s="20">
        <f t="shared" si="230"/>
        <v>90000</v>
      </c>
      <c r="T671" s="20">
        <f t="shared" si="230"/>
        <v>0</v>
      </c>
      <c r="U671" s="20">
        <f t="shared" si="230"/>
        <v>0</v>
      </c>
      <c r="V671" s="20">
        <f t="shared" si="230"/>
        <v>90000</v>
      </c>
    </row>
    <row r="672" spans="1:22" s="21" customFormat="1" ht="60.95" customHeight="1" x14ac:dyDescent="0.25">
      <c r="A672" s="30"/>
      <c r="B672" s="54" t="s">
        <v>749</v>
      </c>
      <c r="C672" s="19" t="s">
        <v>34</v>
      </c>
      <c r="D672" s="19"/>
      <c r="E672" s="38" t="s">
        <v>67</v>
      </c>
      <c r="F672" s="151" t="s">
        <v>750</v>
      </c>
      <c r="G672" s="40">
        <v>314525</v>
      </c>
      <c r="H672" s="40"/>
      <c r="I672" s="40"/>
      <c r="J672" s="40">
        <v>128000</v>
      </c>
      <c r="K672" s="40"/>
      <c r="L672" s="40"/>
      <c r="M672" s="40"/>
      <c r="N672" s="40"/>
      <c r="O672" s="40"/>
      <c r="P672" s="40"/>
      <c r="Q672" s="40"/>
      <c r="R672" s="40"/>
      <c r="S672" s="40">
        <v>35000</v>
      </c>
      <c r="T672" s="40"/>
      <c r="U672" s="40"/>
      <c r="V672" s="40">
        <v>35000</v>
      </c>
    </row>
    <row r="673" spans="1:23" s="21" customFormat="1" ht="60.95" customHeight="1" x14ac:dyDescent="0.25">
      <c r="A673" s="30"/>
      <c r="B673" s="54" t="s">
        <v>751</v>
      </c>
      <c r="C673" s="19" t="s">
        <v>34</v>
      </c>
      <c r="D673" s="19"/>
      <c r="E673" s="38" t="s">
        <v>67</v>
      </c>
      <c r="F673" s="151" t="s">
        <v>752</v>
      </c>
      <c r="G673" s="40">
        <v>273759</v>
      </c>
      <c r="H673" s="40"/>
      <c r="I673" s="40"/>
      <c r="J673" s="40">
        <v>100000</v>
      </c>
      <c r="K673" s="40"/>
      <c r="L673" s="40"/>
      <c r="M673" s="40"/>
      <c r="N673" s="40"/>
      <c r="O673" s="40"/>
      <c r="P673" s="40"/>
      <c r="Q673" s="40"/>
      <c r="R673" s="40"/>
      <c r="S673" s="40">
        <v>35000</v>
      </c>
      <c r="T673" s="40"/>
      <c r="U673" s="40"/>
      <c r="V673" s="40">
        <v>35000</v>
      </c>
    </row>
    <row r="674" spans="1:23" s="21" customFormat="1" ht="60.95" customHeight="1" x14ac:dyDescent="0.25">
      <c r="A674" s="30"/>
      <c r="B674" s="54" t="s">
        <v>753</v>
      </c>
      <c r="C674" s="19" t="s">
        <v>34</v>
      </c>
      <c r="D674" s="19"/>
      <c r="E674" s="38" t="s">
        <v>67</v>
      </c>
      <c r="F674" s="151" t="s">
        <v>754</v>
      </c>
      <c r="G674" s="40">
        <v>263173</v>
      </c>
      <c r="H674" s="40"/>
      <c r="I674" s="40"/>
      <c r="J674" s="40">
        <v>22000</v>
      </c>
      <c r="K674" s="40"/>
      <c r="L674" s="40"/>
      <c r="M674" s="40"/>
      <c r="N674" s="40"/>
      <c r="O674" s="40"/>
      <c r="P674" s="40"/>
      <c r="Q674" s="40"/>
      <c r="R674" s="40"/>
      <c r="S674" s="40">
        <v>20000</v>
      </c>
      <c r="T674" s="40"/>
      <c r="U674" s="40"/>
      <c r="V674" s="40">
        <v>20000</v>
      </c>
    </row>
    <row r="675" spans="1:23" s="26" customFormat="1" ht="27.95" customHeight="1" x14ac:dyDescent="0.25">
      <c r="A675" s="22" t="s">
        <v>755</v>
      </c>
      <c r="B675" s="23" t="s">
        <v>756</v>
      </c>
      <c r="C675" s="24"/>
      <c r="D675" s="24"/>
      <c r="E675" s="24"/>
      <c r="F675" s="24"/>
      <c r="G675" s="25">
        <f>G676</f>
        <v>62372</v>
      </c>
      <c r="H675" s="25">
        <f t="shared" ref="H675:V677" si="231">H676</f>
        <v>0</v>
      </c>
      <c r="I675" s="25">
        <f t="shared" si="231"/>
        <v>0</v>
      </c>
      <c r="J675" s="25">
        <f t="shared" si="231"/>
        <v>62372</v>
      </c>
      <c r="K675" s="25">
        <f t="shared" si="231"/>
        <v>353</v>
      </c>
      <c r="L675" s="25">
        <f t="shared" si="231"/>
        <v>0</v>
      </c>
      <c r="M675" s="25">
        <f t="shared" si="231"/>
        <v>0</v>
      </c>
      <c r="N675" s="25">
        <f t="shared" si="231"/>
        <v>353</v>
      </c>
      <c r="O675" s="25">
        <f t="shared" si="231"/>
        <v>15102</v>
      </c>
      <c r="P675" s="25">
        <f t="shared" si="231"/>
        <v>0</v>
      </c>
      <c r="Q675" s="25">
        <f t="shared" si="231"/>
        <v>0</v>
      </c>
      <c r="R675" s="25">
        <f t="shared" si="231"/>
        <v>15102</v>
      </c>
      <c r="S675" s="25">
        <f t="shared" si="231"/>
        <v>30000</v>
      </c>
      <c r="T675" s="25">
        <f t="shared" si="231"/>
        <v>0</v>
      </c>
      <c r="U675" s="25">
        <f t="shared" si="231"/>
        <v>0</v>
      </c>
      <c r="V675" s="25">
        <f t="shared" si="231"/>
        <v>30000</v>
      </c>
    </row>
    <row r="676" spans="1:23" s="21" customFormat="1" ht="27.95" customHeight="1" x14ac:dyDescent="0.25">
      <c r="A676" s="17" t="s">
        <v>4</v>
      </c>
      <c r="B676" s="27" t="s">
        <v>757</v>
      </c>
      <c r="C676" s="19"/>
      <c r="D676" s="19"/>
      <c r="E676" s="19"/>
      <c r="F676" s="19"/>
      <c r="G676" s="20">
        <f>G677</f>
        <v>62372</v>
      </c>
      <c r="H676" s="20">
        <f t="shared" si="231"/>
        <v>0</v>
      </c>
      <c r="I676" s="20">
        <f t="shared" si="231"/>
        <v>0</v>
      </c>
      <c r="J676" s="20">
        <f t="shared" si="231"/>
        <v>62372</v>
      </c>
      <c r="K676" s="20">
        <f t="shared" si="231"/>
        <v>353</v>
      </c>
      <c r="L676" s="20">
        <f t="shared" si="231"/>
        <v>0</v>
      </c>
      <c r="M676" s="20">
        <f t="shared" si="231"/>
        <v>0</v>
      </c>
      <c r="N676" s="20">
        <f t="shared" si="231"/>
        <v>353</v>
      </c>
      <c r="O676" s="20">
        <f t="shared" si="231"/>
        <v>15102</v>
      </c>
      <c r="P676" s="20">
        <f t="shared" si="231"/>
        <v>0</v>
      </c>
      <c r="Q676" s="20">
        <f t="shared" si="231"/>
        <v>0</v>
      </c>
      <c r="R676" s="20">
        <f t="shared" si="231"/>
        <v>15102</v>
      </c>
      <c r="S676" s="20">
        <f t="shared" si="231"/>
        <v>30000</v>
      </c>
      <c r="T676" s="20">
        <f t="shared" si="231"/>
        <v>0</v>
      </c>
      <c r="U676" s="20">
        <f t="shared" si="231"/>
        <v>0</v>
      </c>
      <c r="V676" s="20">
        <f t="shared" si="231"/>
        <v>30000</v>
      </c>
    </row>
    <row r="677" spans="1:23" s="21" customFormat="1" ht="27.95" customHeight="1" x14ac:dyDescent="0.25">
      <c r="A677" s="28">
        <v>1</v>
      </c>
      <c r="B677" s="29" t="s">
        <v>758</v>
      </c>
      <c r="C677" s="19"/>
      <c r="D677" s="19"/>
      <c r="E677" s="19"/>
      <c r="F677" s="19"/>
      <c r="G677" s="20">
        <f>G678</f>
        <v>62372</v>
      </c>
      <c r="H677" s="20">
        <f t="shared" si="231"/>
        <v>0</v>
      </c>
      <c r="I677" s="20">
        <f t="shared" si="231"/>
        <v>0</v>
      </c>
      <c r="J677" s="20">
        <f t="shared" si="231"/>
        <v>62372</v>
      </c>
      <c r="K677" s="20">
        <f t="shared" si="231"/>
        <v>353</v>
      </c>
      <c r="L677" s="20">
        <f t="shared" si="231"/>
        <v>0</v>
      </c>
      <c r="M677" s="20">
        <f t="shared" si="231"/>
        <v>0</v>
      </c>
      <c r="N677" s="20">
        <f t="shared" si="231"/>
        <v>353</v>
      </c>
      <c r="O677" s="20">
        <f t="shared" si="231"/>
        <v>15102</v>
      </c>
      <c r="P677" s="20">
        <f t="shared" si="231"/>
        <v>0</v>
      </c>
      <c r="Q677" s="20">
        <f t="shared" si="231"/>
        <v>0</v>
      </c>
      <c r="R677" s="20">
        <f t="shared" si="231"/>
        <v>15102</v>
      </c>
      <c r="S677" s="20">
        <f t="shared" si="231"/>
        <v>30000</v>
      </c>
      <c r="T677" s="20">
        <f t="shared" si="231"/>
        <v>0</v>
      </c>
      <c r="U677" s="20">
        <f t="shared" si="231"/>
        <v>0</v>
      </c>
      <c r="V677" s="20">
        <f t="shared" si="231"/>
        <v>30000</v>
      </c>
    </row>
    <row r="678" spans="1:23" s="21" customFormat="1" ht="131.25" x14ac:dyDescent="0.25">
      <c r="A678" s="152"/>
      <c r="B678" s="37" t="s">
        <v>759</v>
      </c>
      <c r="C678" s="19" t="s">
        <v>48</v>
      </c>
      <c r="D678" s="19"/>
      <c r="E678" s="43" t="s">
        <v>96</v>
      </c>
      <c r="F678" s="43" t="s">
        <v>760</v>
      </c>
      <c r="G678" s="41">
        <v>62372</v>
      </c>
      <c r="H678" s="40"/>
      <c r="I678" s="40"/>
      <c r="J678" s="41">
        <v>62372</v>
      </c>
      <c r="K678" s="39">
        <v>353</v>
      </c>
      <c r="L678" s="40"/>
      <c r="M678" s="40"/>
      <c r="N678" s="39">
        <v>353</v>
      </c>
      <c r="O678" s="40">
        <v>15102</v>
      </c>
      <c r="P678" s="40"/>
      <c r="Q678" s="40"/>
      <c r="R678" s="40">
        <v>15102</v>
      </c>
      <c r="S678" s="39">
        <v>30000</v>
      </c>
      <c r="T678" s="40"/>
      <c r="U678" s="40"/>
      <c r="V678" s="39">
        <v>30000</v>
      </c>
    </row>
    <row r="679" spans="1:23" s="21" customFormat="1" ht="18.75" x14ac:dyDescent="0.25">
      <c r="A679" s="17"/>
      <c r="B679" s="27"/>
      <c r="C679" s="19"/>
      <c r="D679" s="19"/>
      <c r="E679" s="19"/>
      <c r="F679" s="19"/>
      <c r="G679" s="40"/>
      <c r="H679" s="40"/>
      <c r="I679" s="40"/>
      <c r="J679" s="40"/>
      <c r="K679" s="40"/>
      <c r="L679" s="40"/>
      <c r="M679" s="40"/>
      <c r="N679" s="40"/>
      <c r="O679" s="40"/>
      <c r="P679" s="40"/>
      <c r="Q679" s="40"/>
      <c r="R679" s="40"/>
      <c r="S679" s="40"/>
      <c r="T679" s="40"/>
      <c r="U679" s="40"/>
      <c r="V679" s="40"/>
    </row>
    <row r="680" spans="1:23" s="26" customFormat="1" ht="30" customHeight="1" x14ac:dyDescent="0.25">
      <c r="A680" s="56" t="s">
        <v>761</v>
      </c>
      <c r="B680" s="57" t="s">
        <v>762</v>
      </c>
      <c r="C680" s="59"/>
      <c r="D680" s="24"/>
      <c r="E680" s="60"/>
      <c r="F680" s="60"/>
      <c r="G680" s="110">
        <f t="shared" ref="G680:V680" si="232">G681+G693</f>
        <v>144823</v>
      </c>
      <c r="H680" s="110">
        <f t="shared" si="232"/>
        <v>0</v>
      </c>
      <c r="I680" s="110">
        <f t="shared" si="232"/>
        <v>50000</v>
      </c>
      <c r="J680" s="110">
        <f t="shared" si="232"/>
        <v>94823</v>
      </c>
      <c r="K680" s="110">
        <f t="shared" si="232"/>
        <v>26200</v>
      </c>
      <c r="L680" s="110">
        <f t="shared" si="232"/>
        <v>0</v>
      </c>
      <c r="M680" s="110">
        <f t="shared" si="232"/>
        <v>0</v>
      </c>
      <c r="N680" s="110">
        <f t="shared" si="232"/>
        <v>26200</v>
      </c>
      <c r="O680" s="110">
        <f t="shared" si="232"/>
        <v>26200</v>
      </c>
      <c r="P680" s="110">
        <f t="shared" si="232"/>
        <v>0</v>
      </c>
      <c r="Q680" s="110">
        <f t="shared" si="232"/>
        <v>0</v>
      </c>
      <c r="R680" s="110">
        <f t="shared" si="232"/>
        <v>26200</v>
      </c>
      <c r="S680" s="110">
        <f t="shared" si="232"/>
        <v>47400</v>
      </c>
      <c r="T680" s="110">
        <f t="shared" si="232"/>
        <v>0</v>
      </c>
      <c r="U680" s="110">
        <f t="shared" si="232"/>
        <v>15000</v>
      </c>
      <c r="V680" s="110">
        <f t="shared" si="232"/>
        <v>32400</v>
      </c>
      <c r="W680" s="153"/>
    </row>
    <row r="681" spans="1:23" s="21" customFormat="1" ht="30" customHeight="1" x14ac:dyDescent="0.25">
      <c r="A681" s="49" t="s">
        <v>4</v>
      </c>
      <c r="B681" s="154" t="s">
        <v>763</v>
      </c>
      <c r="C681" s="38"/>
      <c r="D681" s="19"/>
      <c r="E681" s="43"/>
      <c r="F681" s="43"/>
      <c r="G681" s="35">
        <f>G682</f>
        <v>105350</v>
      </c>
      <c r="H681" s="35">
        <f t="shared" ref="H681:V681" si="233">H682</f>
        <v>0</v>
      </c>
      <c r="I681" s="35">
        <f t="shared" si="233"/>
        <v>50000</v>
      </c>
      <c r="J681" s="35">
        <f t="shared" si="233"/>
        <v>55350</v>
      </c>
      <c r="K681" s="35">
        <f t="shared" si="233"/>
        <v>14200</v>
      </c>
      <c r="L681" s="35">
        <f t="shared" si="233"/>
        <v>0</v>
      </c>
      <c r="M681" s="35">
        <f t="shared" si="233"/>
        <v>0</v>
      </c>
      <c r="N681" s="35">
        <f t="shared" si="233"/>
        <v>14200</v>
      </c>
      <c r="O681" s="35">
        <f t="shared" si="233"/>
        <v>14200</v>
      </c>
      <c r="P681" s="35">
        <f t="shared" si="233"/>
        <v>0</v>
      </c>
      <c r="Q681" s="35">
        <f t="shared" si="233"/>
        <v>0</v>
      </c>
      <c r="R681" s="35">
        <f t="shared" si="233"/>
        <v>14200</v>
      </c>
      <c r="S681" s="35">
        <f t="shared" si="233"/>
        <v>30400</v>
      </c>
      <c r="T681" s="35">
        <f t="shared" si="233"/>
        <v>0</v>
      </c>
      <c r="U681" s="35">
        <f t="shared" si="233"/>
        <v>15000</v>
      </c>
      <c r="V681" s="35">
        <f t="shared" si="233"/>
        <v>15400</v>
      </c>
    </row>
    <row r="682" spans="1:23" s="21" customFormat="1" ht="30" customHeight="1" x14ac:dyDescent="0.25">
      <c r="A682" s="28">
        <v>1</v>
      </c>
      <c r="B682" s="29" t="s">
        <v>16</v>
      </c>
      <c r="C682" s="19"/>
      <c r="D682" s="19"/>
      <c r="E682" s="19"/>
      <c r="F682" s="19"/>
      <c r="G682" s="20">
        <f>G683+G686+G690</f>
        <v>105350</v>
      </c>
      <c r="H682" s="20">
        <f t="shared" ref="H682:V682" si="234">H683+H686+H690</f>
        <v>0</v>
      </c>
      <c r="I682" s="20">
        <f t="shared" si="234"/>
        <v>50000</v>
      </c>
      <c r="J682" s="20">
        <f t="shared" si="234"/>
        <v>55350</v>
      </c>
      <c r="K682" s="20">
        <f t="shared" si="234"/>
        <v>14200</v>
      </c>
      <c r="L682" s="20">
        <f t="shared" si="234"/>
        <v>0</v>
      </c>
      <c r="M682" s="20">
        <f t="shared" si="234"/>
        <v>0</v>
      </c>
      <c r="N682" s="20">
        <f t="shared" si="234"/>
        <v>14200</v>
      </c>
      <c r="O682" s="20">
        <f t="shared" si="234"/>
        <v>14200</v>
      </c>
      <c r="P682" s="20">
        <f t="shared" si="234"/>
        <v>0</v>
      </c>
      <c r="Q682" s="20">
        <f t="shared" si="234"/>
        <v>0</v>
      </c>
      <c r="R682" s="20">
        <f t="shared" si="234"/>
        <v>14200</v>
      </c>
      <c r="S682" s="20">
        <f t="shared" si="234"/>
        <v>30400</v>
      </c>
      <c r="T682" s="20">
        <f t="shared" si="234"/>
        <v>0</v>
      </c>
      <c r="U682" s="20">
        <f t="shared" si="234"/>
        <v>15000</v>
      </c>
      <c r="V682" s="20">
        <f t="shared" si="234"/>
        <v>15400</v>
      </c>
    </row>
    <row r="683" spans="1:23" s="21" customFormat="1" ht="37.5" x14ac:dyDescent="0.25">
      <c r="A683" s="30" t="s">
        <v>30</v>
      </c>
      <c r="B683" s="29" t="s">
        <v>31</v>
      </c>
      <c r="C683" s="19"/>
      <c r="D683" s="19"/>
      <c r="E683" s="19"/>
      <c r="F683" s="19"/>
      <c r="G683" s="20">
        <f>G684</f>
        <v>5618</v>
      </c>
      <c r="H683" s="20">
        <f t="shared" ref="H683:V684" si="235">H684</f>
        <v>0</v>
      </c>
      <c r="I683" s="20">
        <f t="shared" si="235"/>
        <v>0</v>
      </c>
      <c r="J683" s="20">
        <f t="shared" si="235"/>
        <v>5618</v>
      </c>
      <c r="K683" s="20">
        <f t="shared" si="235"/>
        <v>2200</v>
      </c>
      <c r="L683" s="20">
        <f t="shared" si="235"/>
        <v>0</v>
      </c>
      <c r="M683" s="20">
        <f t="shared" si="235"/>
        <v>0</v>
      </c>
      <c r="N683" s="20">
        <f t="shared" si="235"/>
        <v>2200</v>
      </c>
      <c r="O683" s="20">
        <f t="shared" si="235"/>
        <v>2200</v>
      </c>
      <c r="P683" s="20">
        <f t="shared" si="235"/>
        <v>0</v>
      </c>
      <c r="Q683" s="20">
        <f t="shared" si="235"/>
        <v>0</v>
      </c>
      <c r="R683" s="20">
        <f t="shared" si="235"/>
        <v>2200</v>
      </c>
      <c r="S683" s="20">
        <f t="shared" si="235"/>
        <v>3400</v>
      </c>
      <c r="T683" s="20">
        <f t="shared" si="235"/>
        <v>0</v>
      </c>
      <c r="U683" s="20">
        <f t="shared" si="235"/>
        <v>0</v>
      </c>
      <c r="V683" s="20">
        <f t="shared" si="235"/>
        <v>3400</v>
      </c>
    </row>
    <row r="684" spans="1:23" s="21" customFormat="1" ht="26.1" customHeight="1" x14ac:dyDescent="0.25">
      <c r="A684" s="30" t="s">
        <v>17</v>
      </c>
      <c r="B684" s="29" t="s">
        <v>32</v>
      </c>
      <c r="C684" s="19"/>
      <c r="D684" s="19"/>
      <c r="E684" s="19"/>
      <c r="F684" s="19"/>
      <c r="G684" s="20">
        <f>G685</f>
        <v>5618</v>
      </c>
      <c r="H684" s="20">
        <f t="shared" si="235"/>
        <v>0</v>
      </c>
      <c r="I684" s="20">
        <f t="shared" si="235"/>
        <v>0</v>
      </c>
      <c r="J684" s="20">
        <f t="shared" si="235"/>
        <v>5618</v>
      </c>
      <c r="K684" s="20">
        <f t="shared" si="235"/>
        <v>2200</v>
      </c>
      <c r="L684" s="20">
        <f t="shared" si="235"/>
        <v>0</v>
      </c>
      <c r="M684" s="20">
        <f t="shared" si="235"/>
        <v>0</v>
      </c>
      <c r="N684" s="20">
        <f t="shared" si="235"/>
        <v>2200</v>
      </c>
      <c r="O684" s="20">
        <f t="shared" si="235"/>
        <v>2200</v>
      </c>
      <c r="P684" s="20">
        <f t="shared" si="235"/>
        <v>0</v>
      </c>
      <c r="Q684" s="20">
        <f t="shared" si="235"/>
        <v>0</v>
      </c>
      <c r="R684" s="20">
        <f t="shared" si="235"/>
        <v>2200</v>
      </c>
      <c r="S684" s="20">
        <f t="shared" si="235"/>
        <v>3400</v>
      </c>
      <c r="T684" s="20">
        <f t="shared" si="235"/>
        <v>0</v>
      </c>
      <c r="U684" s="20">
        <f t="shared" si="235"/>
        <v>0</v>
      </c>
      <c r="V684" s="20">
        <f t="shared" si="235"/>
        <v>3400</v>
      </c>
    </row>
    <row r="685" spans="1:23" s="21" customFormat="1" ht="75" x14ac:dyDescent="0.25">
      <c r="A685" s="36">
        <v>1</v>
      </c>
      <c r="B685" s="37" t="s">
        <v>764</v>
      </c>
      <c r="C685" s="36" t="s">
        <v>48</v>
      </c>
      <c r="D685" s="19"/>
      <c r="E685" s="38" t="s">
        <v>35</v>
      </c>
      <c r="F685" s="51" t="s">
        <v>765</v>
      </c>
      <c r="G685" s="53">
        <v>5618</v>
      </c>
      <c r="H685" s="40"/>
      <c r="I685" s="40"/>
      <c r="J685" s="53">
        <v>5618</v>
      </c>
      <c r="K685" s="52">
        <v>2200</v>
      </c>
      <c r="L685" s="40"/>
      <c r="M685" s="40"/>
      <c r="N685" s="52">
        <v>2200</v>
      </c>
      <c r="O685" s="52">
        <v>2200</v>
      </c>
      <c r="P685" s="40"/>
      <c r="Q685" s="40"/>
      <c r="R685" s="52">
        <v>2200</v>
      </c>
      <c r="S685" s="41">
        <v>3400</v>
      </c>
      <c r="T685" s="40"/>
      <c r="U685" s="40"/>
      <c r="V685" s="41">
        <v>3400</v>
      </c>
    </row>
    <row r="686" spans="1:23" s="21" customFormat="1" ht="42.95" customHeight="1" x14ac:dyDescent="0.25">
      <c r="A686" s="30" t="s">
        <v>43</v>
      </c>
      <c r="B686" s="29" t="s">
        <v>44</v>
      </c>
      <c r="C686" s="38"/>
      <c r="D686" s="19"/>
      <c r="E686" s="38"/>
      <c r="F686" s="43"/>
      <c r="G686" s="35">
        <f>G687</f>
        <v>44198</v>
      </c>
      <c r="H686" s="35">
        <f t="shared" ref="H686:V686" si="236">H687</f>
        <v>0</v>
      </c>
      <c r="I686" s="35">
        <f t="shared" si="236"/>
        <v>0</v>
      </c>
      <c r="J686" s="35">
        <f t="shared" si="236"/>
        <v>44198</v>
      </c>
      <c r="K686" s="35">
        <f t="shared" si="236"/>
        <v>12000</v>
      </c>
      <c r="L686" s="35">
        <f t="shared" si="236"/>
        <v>0</v>
      </c>
      <c r="M686" s="35">
        <f t="shared" si="236"/>
        <v>0</v>
      </c>
      <c r="N686" s="35">
        <f t="shared" si="236"/>
        <v>12000</v>
      </c>
      <c r="O686" s="35">
        <f t="shared" si="236"/>
        <v>12000</v>
      </c>
      <c r="P686" s="35">
        <f t="shared" si="236"/>
        <v>0</v>
      </c>
      <c r="Q686" s="35">
        <f t="shared" si="236"/>
        <v>0</v>
      </c>
      <c r="R686" s="35">
        <f t="shared" si="236"/>
        <v>12000</v>
      </c>
      <c r="S686" s="35">
        <f t="shared" si="236"/>
        <v>12000</v>
      </c>
      <c r="T686" s="35">
        <f t="shared" si="236"/>
        <v>0</v>
      </c>
      <c r="U686" s="35">
        <f t="shared" si="236"/>
        <v>0</v>
      </c>
      <c r="V686" s="35">
        <f t="shared" si="236"/>
        <v>12000</v>
      </c>
    </row>
    <row r="687" spans="1:23" s="21" customFormat="1" ht="27.95" customHeight="1" x14ac:dyDescent="0.25">
      <c r="A687" s="30" t="s">
        <v>17</v>
      </c>
      <c r="B687" s="29" t="s">
        <v>32</v>
      </c>
      <c r="C687" s="38"/>
      <c r="D687" s="19"/>
      <c r="E687" s="38"/>
      <c r="F687" s="43"/>
      <c r="G687" s="35">
        <f>G688+G689</f>
        <v>44198</v>
      </c>
      <c r="H687" s="35">
        <f t="shared" ref="H687:V687" si="237">H688+H689</f>
        <v>0</v>
      </c>
      <c r="I687" s="35">
        <f t="shared" si="237"/>
        <v>0</v>
      </c>
      <c r="J687" s="35">
        <f t="shared" si="237"/>
        <v>44198</v>
      </c>
      <c r="K687" s="35">
        <f t="shared" si="237"/>
        <v>12000</v>
      </c>
      <c r="L687" s="35">
        <f t="shared" si="237"/>
        <v>0</v>
      </c>
      <c r="M687" s="35">
        <f t="shared" si="237"/>
        <v>0</v>
      </c>
      <c r="N687" s="35">
        <f t="shared" si="237"/>
        <v>12000</v>
      </c>
      <c r="O687" s="35">
        <f t="shared" si="237"/>
        <v>12000</v>
      </c>
      <c r="P687" s="35">
        <f t="shared" si="237"/>
        <v>0</v>
      </c>
      <c r="Q687" s="35">
        <f t="shared" si="237"/>
        <v>0</v>
      </c>
      <c r="R687" s="35">
        <f t="shared" si="237"/>
        <v>12000</v>
      </c>
      <c r="S687" s="35">
        <f t="shared" si="237"/>
        <v>12000</v>
      </c>
      <c r="T687" s="35">
        <f t="shared" si="237"/>
        <v>0</v>
      </c>
      <c r="U687" s="35">
        <f t="shared" si="237"/>
        <v>0</v>
      </c>
      <c r="V687" s="35">
        <f t="shared" si="237"/>
        <v>12000</v>
      </c>
    </row>
    <row r="688" spans="1:23" s="21" customFormat="1" ht="65.099999999999994" customHeight="1" x14ac:dyDescent="0.25">
      <c r="A688" s="36">
        <v>1</v>
      </c>
      <c r="B688" s="37" t="s">
        <v>766</v>
      </c>
      <c r="C688" s="36" t="s">
        <v>48</v>
      </c>
      <c r="D688" s="19"/>
      <c r="E688" s="38" t="s">
        <v>41</v>
      </c>
      <c r="F688" s="38" t="s">
        <v>767</v>
      </c>
      <c r="G688" s="52">
        <v>20079</v>
      </c>
      <c r="H688" s="40"/>
      <c r="I688" s="40"/>
      <c r="J688" s="52">
        <v>20079</v>
      </c>
      <c r="K688" s="52">
        <v>7000</v>
      </c>
      <c r="L688" s="40"/>
      <c r="M688" s="40"/>
      <c r="N688" s="52">
        <v>7000</v>
      </c>
      <c r="O688" s="52">
        <v>7000</v>
      </c>
      <c r="P688" s="40"/>
      <c r="Q688" s="40"/>
      <c r="R688" s="52">
        <v>7000</v>
      </c>
      <c r="S688" s="52">
        <v>7000</v>
      </c>
      <c r="T688" s="40"/>
      <c r="U688" s="40"/>
      <c r="V688" s="52">
        <v>7000</v>
      </c>
    </row>
    <row r="689" spans="1:22" s="21" customFormat="1" ht="81.95" customHeight="1" x14ac:dyDescent="0.25">
      <c r="A689" s="36">
        <v>2</v>
      </c>
      <c r="B689" s="37" t="s">
        <v>768</v>
      </c>
      <c r="C689" s="36" t="s">
        <v>48</v>
      </c>
      <c r="D689" s="19"/>
      <c r="E689" s="38" t="s">
        <v>35</v>
      </c>
      <c r="F689" s="51" t="s">
        <v>769</v>
      </c>
      <c r="G689" s="53">
        <v>24119</v>
      </c>
      <c r="H689" s="40"/>
      <c r="I689" s="40"/>
      <c r="J689" s="53">
        <v>24119</v>
      </c>
      <c r="K689" s="52">
        <v>5000</v>
      </c>
      <c r="L689" s="40"/>
      <c r="M689" s="40"/>
      <c r="N689" s="52">
        <v>5000</v>
      </c>
      <c r="O689" s="52">
        <v>5000</v>
      </c>
      <c r="P689" s="40"/>
      <c r="Q689" s="40"/>
      <c r="R689" s="52">
        <v>5000</v>
      </c>
      <c r="S689" s="52">
        <v>5000</v>
      </c>
      <c r="T689" s="40"/>
      <c r="U689" s="40"/>
      <c r="V689" s="52">
        <v>5000</v>
      </c>
    </row>
    <row r="690" spans="1:22" s="21" customFormat="1" ht="37.5" x14ac:dyDescent="0.25">
      <c r="A690" s="30" t="s">
        <v>111</v>
      </c>
      <c r="B690" s="29" t="s">
        <v>112</v>
      </c>
      <c r="C690" s="19"/>
      <c r="D690" s="19"/>
      <c r="E690" s="19"/>
      <c r="F690" s="19"/>
      <c r="G690" s="20">
        <f>G691</f>
        <v>55534</v>
      </c>
      <c r="H690" s="20">
        <f t="shared" ref="H690:V691" si="238">H691</f>
        <v>0</v>
      </c>
      <c r="I690" s="20">
        <f t="shared" si="238"/>
        <v>50000</v>
      </c>
      <c r="J690" s="20">
        <f t="shared" si="238"/>
        <v>5534</v>
      </c>
      <c r="K690" s="20">
        <f t="shared" si="238"/>
        <v>0</v>
      </c>
      <c r="L690" s="20">
        <f t="shared" si="238"/>
        <v>0</v>
      </c>
      <c r="M690" s="20">
        <f t="shared" si="238"/>
        <v>0</v>
      </c>
      <c r="N690" s="20">
        <f t="shared" si="238"/>
        <v>0</v>
      </c>
      <c r="O690" s="20">
        <f t="shared" si="238"/>
        <v>0</v>
      </c>
      <c r="P690" s="20">
        <f t="shared" si="238"/>
        <v>0</v>
      </c>
      <c r="Q690" s="20">
        <f t="shared" si="238"/>
        <v>0</v>
      </c>
      <c r="R690" s="20">
        <f t="shared" si="238"/>
        <v>0</v>
      </c>
      <c r="S690" s="20">
        <f t="shared" si="238"/>
        <v>15000</v>
      </c>
      <c r="T690" s="20">
        <f t="shared" si="238"/>
        <v>0</v>
      </c>
      <c r="U690" s="20">
        <f t="shared" si="238"/>
        <v>15000</v>
      </c>
      <c r="V690" s="20">
        <f t="shared" si="238"/>
        <v>0</v>
      </c>
    </row>
    <row r="691" spans="1:22" s="21" customFormat="1" ht="24" customHeight="1" x14ac:dyDescent="0.25">
      <c r="A691" s="30" t="s">
        <v>17</v>
      </c>
      <c r="B691" s="29" t="s">
        <v>32</v>
      </c>
      <c r="C691" s="19"/>
      <c r="D691" s="19"/>
      <c r="E691" s="19"/>
      <c r="F691" s="19"/>
      <c r="G691" s="20">
        <f>G692</f>
        <v>55534</v>
      </c>
      <c r="H691" s="20">
        <f t="shared" si="238"/>
        <v>0</v>
      </c>
      <c r="I691" s="20">
        <f t="shared" si="238"/>
        <v>50000</v>
      </c>
      <c r="J691" s="20">
        <f t="shared" si="238"/>
        <v>5534</v>
      </c>
      <c r="K691" s="20">
        <f t="shared" si="238"/>
        <v>0</v>
      </c>
      <c r="L691" s="20">
        <f t="shared" si="238"/>
        <v>0</v>
      </c>
      <c r="M691" s="20">
        <f t="shared" si="238"/>
        <v>0</v>
      </c>
      <c r="N691" s="20">
        <f t="shared" si="238"/>
        <v>0</v>
      </c>
      <c r="O691" s="20">
        <f t="shared" si="238"/>
        <v>0</v>
      </c>
      <c r="P691" s="20">
        <f t="shared" si="238"/>
        <v>0</v>
      </c>
      <c r="Q691" s="20">
        <f t="shared" si="238"/>
        <v>0</v>
      </c>
      <c r="R691" s="20">
        <f t="shared" si="238"/>
        <v>0</v>
      </c>
      <c r="S691" s="20">
        <f t="shared" si="238"/>
        <v>15000</v>
      </c>
      <c r="T691" s="20">
        <f t="shared" si="238"/>
        <v>0</v>
      </c>
      <c r="U691" s="20">
        <f t="shared" si="238"/>
        <v>15000</v>
      </c>
      <c r="V691" s="20">
        <f t="shared" si="238"/>
        <v>0</v>
      </c>
    </row>
    <row r="692" spans="1:22" s="21" customFormat="1" ht="93.75" x14ac:dyDescent="0.25">
      <c r="A692" s="36"/>
      <c r="B692" s="37" t="s">
        <v>770</v>
      </c>
      <c r="C692" s="36" t="s">
        <v>48</v>
      </c>
      <c r="D692" s="19"/>
      <c r="E692" s="38" t="s">
        <v>67</v>
      </c>
      <c r="F692" s="38" t="s">
        <v>771</v>
      </c>
      <c r="G692" s="138">
        <v>55534</v>
      </c>
      <c r="H692" s="40"/>
      <c r="I692" s="40">
        <v>50000</v>
      </c>
      <c r="J692" s="40">
        <f>G692-I692</f>
        <v>5534</v>
      </c>
      <c r="K692" s="40"/>
      <c r="L692" s="40"/>
      <c r="M692" s="40"/>
      <c r="N692" s="40"/>
      <c r="O692" s="40"/>
      <c r="P692" s="40"/>
      <c r="Q692" s="40"/>
      <c r="R692" s="40"/>
      <c r="S692" s="40">
        <v>15000</v>
      </c>
      <c r="T692" s="40"/>
      <c r="U692" s="40">
        <v>15000</v>
      </c>
      <c r="V692" s="40"/>
    </row>
    <row r="693" spans="1:22" s="50" customFormat="1" ht="27.6" customHeight="1" x14ac:dyDescent="0.25">
      <c r="A693" s="45" t="s">
        <v>5</v>
      </c>
      <c r="B693" s="63" t="s">
        <v>772</v>
      </c>
      <c r="C693" s="47"/>
      <c r="D693" s="47"/>
      <c r="E693" s="47"/>
      <c r="F693" s="47"/>
      <c r="G693" s="20">
        <f>G694</f>
        <v>39473</v>
      </c>
      <c r="H693" s="20">
        <f t="shared" ref="H693:V695" si="239">H694</f>
        <v>0</v>
      </c>
      <c r="I693" s="20">
        <f t="shared" si="239"/>
        <v>0</v>
      </c>
      <c r="J693" s="20">
        <f t="shared" si="239"/>
        <v>39473</v>
      </c>
      <c r="K693" s="20">
        <f t="shared" si="239"/>
        <v>12000</v>
      </c>
      <c r="L693" s="20">
        <f t="shared" si="239"/>
        <v>0</v>
      </c>
      <c r="M693" s="20">
        <f t="shared" si="239"/>
        <v>0</v>
      </c>
      <c r="N693" s="20">
        <f t="shared" si="239"/>
        <v>12000</v>
      </c>
      <c r="O693" s="20">
        <f t="shared" si="239"/>
        <v>12000</v>
      </c>
      <c r="P693" s="20">
        <f t="shared" si="239"/>
        <v>0</v>
      </c>
      <c r="Q693" s="20">
        <f t="shared" si="239"/>
        <v>0</v>
      </c>
      <c r="R693" s="20">
        <f t="shared" si="239"/>
        <v>12000</v>
      </c>
      <c r="S693" s="20">
        <f t="shared" si="239"/>
        <v>17000</v>
      </c>
      <c r="T693" s="20">
        <f t="shared" si="239"/>
        <v>0</v>
      </c>
      <c r="U693" s="20">
        <f t="shared" si="239"/>
        <v>0</v>
      </c>
      <c r="V693" s="20">
        <f t="shared" si="239"/>
        <v>17000</v>
      </c>
    </row>
    <row r="694" spans="1:22" s="21" customFormat="1" ht="27.6" customHeight="1" x14ac:dyDescent="0.25">
      <c r="A694" s="28">
        <v>1</v>
      </c>
      <c r="B694" s="29" t="s">
        <v>16</v>
      </c>
      <c r="C694" s="19"/>
      <c r="D694" s="19"/>
      <c r="E694" s="19"/>
      <c r="F694" s="19"/>
      <c r="G694" s="20">
        <f>G695</f>
        <v>39473</v>
      </c>
      <c r="H694" s="20">
        <f t="shared" si="239"/>
        <v>0</v>
      </c>
      <c r="I694" s="20">
        <f t="shared" si="239"/>
        <v>0</v>
      </c>
      <c r="J694" s="20">
        <f t="shared" si="239"/>
        <v>39473</v>
      </c>
      <c r="K694" s="20">
        <f t="shared" si="239"/>
        <v>12000</v>
      </c>
      <c r="L694" s="20">
        <f t="shared" si="239"/>
        <v>0</v>
      </c>
      <c r="M694" s="20">
        <f t="shared" si="239"/>
        <v>0</v>
      </c>
      <c r="N694" s="20">
        <f t="shared" si="239"/>
        <v>12000</v>
      </c>
      <c r="O694" s="20">
        <f t="shared" si="239"/>
        <v>12000</v>
      </c>
      <c r="P694" s="20">
        <f t="shared" si="239"/>
        <v>0</v>
      </c>
      <c r="Q694" s="20">
        <f t="shared" si="239"/>
        <v>0</v>
      </c>
      <c r="R694" s="20">
        <f t="shared" si="239"/>
        <v>12000</v>
      </c>
      <c r="S694" s="20">
        <f t="shared" si="239"/>
        <v>17000</v>
      </c>
      <c r="T694" s="20">
        <f t="shared" si="239"/>
        <v>0</v>
      </c>
      <c r="U694" s="20">
        <f t="shared" si="239"/>
        <v>0</v>
      </c>
      <c r="V694" s="20">
        <f t="shared" si="239"/>
        <v>17000</v>
      </c>
    </row>
    <row r="695" spans="1:22" s="21" customFormat="1" ht="39.950000000000003" customHeight="1" x14ac:dyDescent="0.25">
      <c r="A695" s="30" t="s">
        <v>30</v>
      </c>
      <c r="B695" s="29" t="s">
        <v>773</v>
      </c>
      <c r="C695" s="19"/>
      <c r="D695" s="19"/>
      <c r="E695" s="19"/>
      <c r="F695" s="19"/>
      <c r="G695" s="20">
        <f>G696</f>
        <v>39473</v>
      </c>
      <c r="H695" s="20">
        <f t="shared" si="239"/>
        <v>0</v>
      </c>
      <c r="I695" s="20">
        <f t="shared" si="239"/>
        <v>0</v>
      </c>
      <c r="J695" s="20">
        <f t="shared" si="239"/>
        <v>39473</v>
      </c>
      <c r="K695" s="20">
        <f t="shared" si="239"/>
        <v>12000</v>
      </c>
      <c r="L695" s="20">
        <f t="shared" si="239"/>
        <v>0</v>
      </c>
      <c r="M695" s="20">
        <f t="shared" si="239"/>
        <v>0</v>
      </c>
      <c r="N695" s="20">
        <f t="shared" si="239"/>
        <v>12000</v>
      </c>
      <c r="O695" s="20">
        <f t="shared" si="239"/>
        <v>12000</v>
      </c>
      <c r="P695" s="20">
        <f t="shared" si="239"/>
        <v>0</v>
      </c>
      <c r="Q695" s="20">
        <f t="shared" si="239"/>
        <v>0</v>
      </c>
      <c r="R695" s="20">
        <f t="shared" si="239"/>
        <v>12000</v>
      </c>
      <c r="S695" s="20">
        <f t="shared" si="239"/>
        <v>17000</v>
      </c>
      <c r="T695" s="20">
        <f t="shared" si="239"/>
        <v>0</v>
      </c>
      <c r="U695" s="20">
        <f t="shared" si="239"/>
        <v>0</v>
      </c>
      <c r="V695" s="20">
        <f t="shared" si="239"/>
        <v>17000</v>
      </c>
    </row>
    <row r="696" spans="1:22" s="21" customFormat="1" ht="24.95" customHeight="1" x14ac:dyDescent="0.25">
      <c r="A696" s="30" t="s">
        <v>17</v>
      </c>
      <c r="B696" s="29" t="s">
        <v>32</v>
      </c>
      <c r="C696" s="19"/>
      <c r="D696" s="19"/>
      <c r="E696" s="19"/>
      <c r="F696" s="19"/>
      <c r="G696" s="20">
        <f>G697+G698+G699</f>
        <v>39473</v>
      </c>
      <c r="H696" s="20">
        <f t="shared" ref="H696:V696" si="240">H697+H698+H699</f>
        <v>0</v>
      </c>
      <c r="I696" s="20">
        <f t="shared" si="240"/>
        <v>0</v>
      </c>
      <c r="J696" s="20">
        <f t="shared" si="240"/>
        <v>39473</v>
      </c>
      <c r="K696" s="20">
        <f t="shared" si="240"/>
        <v>12000</v>
      </c>
      <c r="L696" s="20">
        <f t="shared" si="240"/>
        <v>0</v>
      </c>
      <c r="M696" s="20">
        <f t="shared" si="240"/>
        <v>0</v>
      </c>
      <c r="N696" s="20">
        <f t="shared" si="240"/>
        <v>12000</v>
      </c>
      <c r="O696" s="20">
        <f t="shared" si="240"/>
        <v>12000</v>
      </c>
      <c r="P696" s="20">
        <f t="shared" si="240"/>
        <v>0</v>
      </c>
      <c r="Q696" s="20">
        <f t="shared" si="240"/>
        <v>0</v>
      </c>
      <c r="R696" s="20">
        <f t="shared" si="240"/>
        <v>12000</v>
      </c>
      <c r="S696" s="20">
        <f t="shared" si="240"/>
        <v>17000</v>
      </c>
      <c r="T696" s="20">
        <f t="shared" si="240"/>
        <v>0</v>
      </c>
      <c r="U696" s="20">
        <f t="shared" si="240"/>
        <v>0</v>
      </c>
      <c r="V696" s="20">
        <f t="shared" si="240"/>
        <v>17000</v>
      </c>
    </row>
    <row r="697" spans="1:22" s="21" customFormat="1" ht="75" x14ac:dyDescent="0.25">
      <c r="A697" s="36"/>
      <c r="B697" s="37" t="s">
        <v>774</v>
      </c>
      <c r="C697" s="38" t="s">
        <v>197</v>
      </c>
      <c r="D697" s="51" t="s">
        <v>775</v>
      </c>
      <c r="E697" s="38" t="s">
        <v>41</v>
      </c>
      <c r="F697" s="43" t="s">
        <v>776</v>
      </c>
      <c r="G697" s="52">
        <v>15809</v>
      </c>
      <c r="H697" s="40"/>
      <c r="I697" s="40"/>
      <c r="J697" s="52">
        <v>15809</v>
      </c>
      <c r="K697" s="52">
        <v>4000</v>
      </c>
      <c r="L697" s="40"/>
      <c r="M697" s="40"/>
      <c r="N697" s="52">
        <v>4000</v>
      </c>
      <c r="O697" s="52">
        <v>4000</v>
      </c>
      <c r="P697" s="40"/>
      <c r="Q697" s="40"/>
      <c r="R697" s="52">
        <v>4000</v>
      </c>
      <c r="S697" s="52">
        <v>7000</v>
      </c>
      <c r="T697" s="40"/>
      <c r="U697" s="40"/>
      <c r="V697" s="52">
        <v>7000</v>
      </c>
    </row>
    <row r="698" spans="1:22" s="21" customFormat="1" ht="75" x14ac:dyDescent="0.25">
      <c r="A698" s="36"/>
      <c r="B698" s="37" t="s">
        <v>777</v>
      </c>
      <c r="C698" s="38" t="s">
        <v>778</v>
      </c>
      <c r="D698" s="51" t="s">
        <v>775</v>
      </c>
      <c r="E698" s="38" t="s">
        <v>41</v>
      </c>
      <c r="F698" s="43" t="s">
        <v>779</v>
      </c>
      <c r="G698" s="52">
        <v>10135</v>
      </c>
      <c r="H698" s="40"/>
      <c r="I698" s="40"/>
      <c r="J698" s="52">
        <v>10135</v>
      </c>
      <c r="K698" s="52">
        <v>4000</v>
      </c>
      <c r="L698" s="40"/>
      <c r="M698" s="40"/>
      <c r="N698" s="52">
        <v>4000</v>
      </c>
      <c r="O698" s="52">
        <v>4000</v>
      </c>
      <c r="P698" s="40"/>
      <c r="Q698" s="40"/>
      <c r="R698" s="52">
        <v>4000</v>
      </c>
      <c r="S698" s="52">
        <v>5000</v>
      </c>
      <c r="T698" s="40"/>
      <c r="U698" s="40"/>
      <c r="V698" s="52">
        <v>5000</v>
      </c>
    </row>
    <row r="699" spans="1:22" s="21" customFormat="1" ht="75" x14ac:dyDescent="0.25">
      <c r="A699" s="36"/>
      <c r="B699" s="37" t="s">
        <v>780</v>
      </c>
      <c r="C699" s="38" t="s">
        <v>781</v>
      </c>
      <c r="D699" s="51" t="s">
        <v>775</v>
      </c>
      <c r="E699" s="38" t="s">
        <v>41</v>
      </c>
      <c r="F699" s="43" t="s">
        <v>782</v>
      </c>
      <c r="G699" s="52">
        <v>13529</v>
      </c>
      <c r="H699" s="40"/>
      <c r="I699" s="40"/>
      <c r="J699" s="52">
        <v>13529</v>
      </c>
      <c r="K699" s="52">
        <v>4000</v>
      </c>
      <c r="L699" s="40"/>
      <c r="M699" s="40"/>
      <c r="N699" s="52">
        <v>4000</v>
      </c>
      <c r="O699" s="52">
        <v>4000</v>
      </c>
      <c r="P699" s="40"/>
      <c r="Q699" s="40"/>
      <c r="R699" s="52">
        <v>4000</v>
      </c>
      <c r="S699" s="52">
        <v>5000</v>
      </c>
      <c r="T699" s="40"/>
      <c r="U699" s="40"/>
      <c r="V699" s="52">
        <v>5000</v>
      </c>
    </row>
    <row r="700" spans="1:22" s="21" customFormat="1" ht="18.75" x14ac:dyDescent="0.25">
      <c r="A700" s="36"/>
      <c r="B700" s="37"/>
      <c r="C700" s="19"/>
      <c r="D700" s="19"/>
      <c r="E700" s="19"/>
      <c r="F700" s="19"/>
      <c r="G700" s="40"/>
      <c r="H700" s="40"/>
      <c r="I700" s="40"/>
      <c r="J700" s="40"/>
      <c r="K700" s="40"/>
      <c r="L700" s="40"/>
      <c r="M700" s="40"/>
      <c r="N700" s="40"/>
      <c r="O700" s="40"/>
      <c r="P700" s="40"/>
      <c r="Q700" s="40"/>
      <c r="R700" s="40"/>
      <c r="S700" s="40"/>
      <c r="T700" s="40"/>
      <c r="U700" s="40"/>
      <c r="V700" s="40"/>
    </row>
    <row r="701" spans="1:22" s="26" customFormat="1" ht="93.75" x14ac:dyDescent="0.25">
      <c r="A701" s="107" t="s">
        <v>783</v>
      </c>
      <c r="B701" s="57" t="s">
        <v>784</v>
      </c>
      <c r="C701" s="24"/>
      <c r="D701" s="24"/>
      <c r="E701" s="24"/>
      <c r="F701" s="24"/>
      <c r="G701" s="25">
        <f t="shared" ref="G701:V701" si="241">G702+G707+G712+G717+G722+G727+G733+G738+G747+G753+G759</f>
        <v>136073</v>
      </c>
      <c r="H701" s="25">
        <f t="shared" si="241"/>
        <v>0</v>
      </c>
      <c r="I701" s="25">
        <f t="shared" si="241"/>
        <v>0</v>
      </c>
      <c r="J701" s="25">
        <f t="shared" si="241"/>
        <v>103712</v>
      </c>
      <c r="K701" s="25">
        <f t="shared" si="241"/>
        <v>43000</v>
      </c>
      <c r="L701" s="25">
        <f t="shared" si="241"/>
        <v>0</v>
      </c>
      <c r="M701" s="25">
        <f t="shared" si="241"/>
        <v>0</v>
      </c>
      <c r="N701" s="25">
        <f t="shared" si="241"/>
        <v>43000</v>
      </c>
      <c r="O701" s="25">
        <f t="shared" si="241"/>
        <v>43000</v>
      </c>
      <c r="P701" s="25">
        <f t="shared" si="241"/>
        <v>0</v>
      </c>
      <c r="Q701" s="25">
        <f t="shared" si="241"/>
        <v>0</v>
      </c>
      <c r="R701" s="25">
        <f t="shared" si="241"/>
        <v>43000</v>
      </c>
      <c r="S701" s="25">
        <f t="shared" si="241"/>
        <v>51800</v>
      </c>
      <c r="T701" s="25">
        <f t="shared" si="241"/>
        <v>0</v>
      </c>
      <c r="U701" s="25">
        <f t="shared" si="241"/>
        <v>0</v>
      </c>
      <c r="V701" s="25">
        <f t="shared" si="241"/>
        <v>51800</v>
      </c>
    </row>
    <row r="702" spans="1:22" s="50" customFormat="1" ht="26.45" customHeight="1" x14ac:dyDescent="0.25">
      <c r="A702" s="45" t="s">
        <v>4</v>
      </c>
      <c r="B702" s="63" t="s">
        <v>446</v>
      </c>
      <c r="C702" s="47"/>
      <c r="D702" s="47"/>
      <c r="E702" s="47"/>
      <c r="F702" s="47"/>
      <c r="G702" s="66">
        <f>G703</f>
        <v>7095</v>
      </c>
      <c r="H702" s="66">
        <f t="shared" ref="H702:V705" si="242">H703</f>
        <v>0</v>
      </c>
      <c r="I702" s="66">
        <f t="shared" si="242"/>
        <v>0</v>
      </c>
      <c r="J702" s="66">
        <f t="shared" si="242"/>
        <v>7095</v>
      </c>
      <c r="K702" s="66">
        <f t="shared" si="242"/>
        <v>2000</v>
      </c>
      <c r="L702" s="66">
        <f t="shared" si="242"/>
        <v>0</v>
      </c>
      <c r="M702" s="66">
        <f t="shared" si="242"/>
        <v>0</v>
      </c>
      <c r="N702" s="66">
        <f t="shared" si="242"/>
        <v>2000</v>
      </c>
      <c r="O702" s="66">
        <f t="shared" si="242"/>
        <v>2000</v>
      </c>
      <c r="P702" s="66">
        <f t="shared" si="242"/>
        <v>0</v>
      </c>
      <c r="Q702" s="66">
        <f t="shared" si="242"/>
        <v>0</v>
      </c>
      <c r="R702" s="66">
        <f t="shared" si="242"/>
        <v>2000</v>
      </c>
      <c r="S702" s="66">
        <f t="shared" si="242"/>
        <v>3000</v>
      </c>
      <c r="T702" s="66">
        <f t="shared" si="242"/>
        <v>0</v>
      </c>
      <c r="U702" s="66">
        <f t="shared" si="242"/>
        <v>0</v>
      </c>
      <c r="V702" s="66">
        <f t="shared" si="242"/>
        <v>3000</v>
      </c>
    </row>
    <row r="703" spans="1:22" s="50" customFormat="1" ht="22.5" customHeight="1" x14ac:dyDescent="0.25">
      <c r="A703" s="45">
        <v>1</v>
      </c>
      <c r="B703" s="63" t="s">
        <v>88</v>
      </c>
      <c r="C703" s="47"/>
      <c r="D703" s="47"/>
      <c r="E703" s="47"/>
      <c r="F703" s="47"/>
      <c r="G703" s="66">
        <f>G704</f>
        <v>7095</v>
      </c>
      <c r="H703" s="66">
        <f t="shared" si="242"/>
        <v>0</v>
      </c>
      <c r="I703" s="66">
        <f t="shared" si="242"/>
        <v>0</v>
      </c>
      <c r="J703" s="66">
        <f t="shared" si="242"/>
        <v>7095</v>
      </c>
      <c r="K703" s="66">
        <f t="shared" si="242"/>
        <v>2000</v>
      </c>
      <c r="L703" s="66">
        <f t="shared" si="242"/>
        <v>0</v>
      </c>
      <c r="M703" s="66">
        <f t="shared" si="242"/>
        <v>0</v>
      </c>
      <c r="N703" s="66">
        <f t="shared" si="242"/>
        <v>2000</v>
      </c>
      <c r="O703" s="66">
        <f t="shared" si="242"/>
        <v>2000</v>
      </c>
      <c r="P703" s="66">
        <f t="shared" si="242"/>
        <v>0</v>
      </c>
      <c r="Q703" s="66">
        <f t="shared" si="242"/>
        <v>0</v>
      </c>
      <c r="R703" s="66">
        <f t="shared" si="242"/>
        <v>2000</v>
      </c>
      <c r="S703" s="66">
        <f t="shared" si="242"/>
        <v>3000</v>
      </c>
      <c r="T703" s="66">
        <f t="shared" si="242"/>
        <v>0</v>
      </c>
      <c r="U703" s="66">
        <f t="shared" si="242"/>
        <v>0</v>
      </c>
      <c r="V703" s="66">
        <f t="shared" si="242"/>
        <v>3000</v>
      </c>
    </row>
    <row r="704" spans="1:22" s="21" customFormat="1" ht="44.1" customHeight="1" x14ac:dyDescent="0.25">
      <c r="A704" s="30" t="s">
        <v>30</v>
      </c>
      <c r="B704" s="29" t="s">
        <v>31</v>
      </c>
      <c r="C704" s="19"/>
      <c r="D704" s="19"/>
      <c r="E704" s="19"/>
      <c r="F704" s="19"/>
      <c r="G704" s="66">
        <f>G705</f>
        <v>7095</v>
      </c>
      <c r="H704" s="66">
        <f t="shared" si="242"/>
        <v>0</v>
      </c>
      <c r="I704" s="66">
        <f t="shared" si="242"/>
        <v>0</v>
      </c>
      <c r="J704" s="66">
        <f t="shared" si="242"/>
        <v>7095</v>
      </c>
      <c r="K704" s="66">
        <f t="shared" si="242"/>
        <v>2000</v>
      </c>
      <c r="L704" s="66">
        <f t="shared" si="242"/>
        <v>0</v>
      </c>
      <c r="M704" s="66">
        <f t="shared" si="242"/>
        <v>0</v>
      </c>
      <c r="N704" s="66">
        <f t="shared" si="242"/>
        <v>2000</v>
      </c>
      <c r="O704" s="66">
        <f t="shared" si="242"/>
        <v>2000</v>
      </c>
      <c r="P704" s="66">
        <f t="shared" si="242"/>
        <v>0</v>
      </c>
      <c r="Q704" s="66">
        <f t="shared" si="242"/>
        <v>0</v>
      </c>
      <c r="R704" s="66">
        <f t="shared" si="242"/>
        <v>2000</v>
      </c>
      <c r="S704" s="66">
        <f t="shared" si="242"/>
        <v>3000</v>
      </c>
      <c r="T704" s="66">
        <f t="shared" si="242"/>
        <v>0</v>
      </c>
      <c r="U704" s="66">
        <f t="shared" si="242"/>
        <v>0</v>
      </c>
      <c r="V704" s="66">
        <f t="shared" si="242"/>
        <v>3000</v>
      </c>
    </row>
    <row r="705" spans="1:22" s="21" customFormat="1" ht="26.1" customHeight="1" x14ac:dyDescent="0.25">
      <c r="A705" s="30" t="s">
        <v>17</v>
      </c>
      <c r="B705" s="29" t="s">
        <v>32</v>
      </c>
      <c r="C705" s="19"/>
      <c r="D705" s="19"/>
      <c r="E705" s="19"/>
      <c r="F705" s="19"/>
      <c r="G705" s="66">
        <f>G706</f>
        <v>7095</v>
      </c>
      <c r="H705" s="66">
        <f t="shared" si="242"/>
        <v>0</v>
      </c>
      <c r="I705" s="66">
        <f t="shared" si="242"/>
        <v>0</v>
      </c>
      <c r="J705" s="66">
        <f t="shared" si="242"/>
        <v>7095</v>
      </c>
      <c r="K705" s="66">
        <f t="shared" si="242"/>
        <v>2000</v>
      </c>
      <c r="L705" s="66">
        <f t="shared" si="242"/>
        <v>0</v>
      </c>
      <c r="M705" s="66">
        <f t="shared" si="242"/>
        <v>0</v>
      </c>
      <c r="N705" s="66">
        <f t="shared" si="242"/>
        <v>2000</v>
      </c>
      <c r="O705" s="66">
        <f t="shared" si="242"/>
        <v>2000</v>
      </c>
      <c r="P705" s="66">
        <f t="shared" si="242"/>
        <v>0</v>
      </c>
      <c r="Q705" s="66">
        <f t="shared" si="242"/>
        <v>0</v>
      </c>
      <c r="R705" s="66">
        <f t="shared" si="242"/>
        <v>2000</v>
      </c>
      <c r="S705" s="66">
        <f t="shared" si="242"/>
        <v>3000</v>
      </c>
      <c r="T705" s="66">
        <f t="shared" si="242"/>
        <v>0</v>
      </c>
      <c r="U705" s="66">
        <f t="shared" si="242"/>
        <v>0</v>
      </c>
      <c r="V705" s="66">
        <f t="shared" si="242"/>
        <v>3000</v>
      </c>
    </row>
    <row r="706" spans="1:22" s="21" customFormat="1" ht="75.95" customHeight="1" x14ac:dyDescent="0.25">
      <c r="A706" s="36">
        <v>1</v>
      </c>
      <c r="B706" s="37" t="s">
        <v>785</v>
      </c>
      <c r="C706" s="19" t="s">
        <v>34</v>
      </c>
      <c r="D706" s="38" t="s">
        <v>786</v>
      </c>
      <c r="E706" s="38" t="s">
        <v>41</v>
      </c>
      <c r="F706" s="43" t="s">
        <v>787</v>
      </c>
      <c r="G706" s="86">
        <v>7095</v>
      </c>
      <c r="H706" s="40"/>
      <c r="I706" s="40"/>
      <c r="J706" s="86">
        <v>7095</v>
      </c>
      <c r="K706" s="52">
        <v>2000</v>
      </c>
      <c r="L706" s="40"/>
      <c r="M706" s="40"/>
      <c r="N706" s="52">
        <v>2000</v>
      </c>
      <c r="O706" s="52">
        <v>2000</v>
      </c>
      <c r="P706" s="40"/>
      <c r="Q706" s="40"/>
      <c r="R706" s="52">
        <v>2000</v>
      </c>
      <c r="S706" s="52">
        <v>3000</v>
      </c>
      <c r="T706" s="40"/>
      <c r="U706" s="40"/>
      <c r="V706" s="52">
        <v>3000</v>
      </c>
    </row>
    <row r="707" spans="1:22" s="50" customFormat="1" ht="26.45" customHeight="1" x14ac:dyDescent="0.25">
      <c r="A707" s="45" t="s">
        <v>5</v>
      </c>
      <c r="B707" s="63" t="s">
        <v>772</v>
      </c>
      <c r="C707" s="47"/>
      <c r="D707" s="47"/>
      <c r="E707" s="47"/>
      <c r="F707" s="47"/>
      <c r="G707" s="66">
        <f>G708</f>
        <v>15860</v>
      </c>
      <c r="H707" s="66">
        <f t="shared" ref="H707:V710" si="243">H708</f>
        <v>0</v>
      </c>
      <c r="I707" s="66">
        <f t="shared" si="243"/>
        <v>0</v>
      </c>
      <c r="J707" s="66">
        <f t="shared" si="243"/>
        <v>15860</v>
      </c>
      <c r="K707" s="66">
        <f t="shared" si="243"/>
        <v>5000</v>
      </c>
      <c r="L707" s="66">
        <f t="shared" si="243"/>
        <v>0</v>
      </c>
      <c r="M707" s="66">
        <f t="shared" si="243"/>
        <v>0</v>
      </c>
      <c r="N707" s="66">
        <f t="shared" si="243"/>
        <v>5000</v>
      </c>
      <c r="O707" s="66">
        <f t="shared" si="243"/>
        <v>5000</v>
      </c>
      <c r="P707" s="66">
        <f t="shared" si="243"/>
        <v>0</v>
      </c>
      <c r="Q707" s="66">
        <f t="shared" si="243"/>
        <v>0</v>
      </c>
      <c r="R707" s="66">
        <f t="shared" si="243"/>
        <v>5000</v>
      </c>
      <c r="S707" s="66">
        <f t="shared" si="243"/>
        <v>9200</v>
      </c>
      <c r="T707" s="66">
        <f t="shared" si="243"/>
        <v>0</v>
      </c>
      <c r="U707" s="66">
        <f t="shared" si="243"/>
        <v>0</v>
      </c>
      <c r="V707" s="66">
        <f t="shared" si="243"/>
        <v>9200</v>
      </c>
    </row>
    <row r="708" spans="1:22" s="21" customFormat="1" ht="27" customHeight="1" x14ac:dyDescent="0.25">
      <c r="A708" s="45">
        <v>1</v>
      </c>
      <c r="B708" s="63" t="s">
        <v>88</v>
      </c>
      <c r="C708" s="19"/>
      <c r="D708" s="19"/>
      <c r="E708" s="19"/>
      <c r="F708" s="19"/>
      <c r="G708" s="66">
        <f>G709</f>
        <v>15860</v>
      </c>
      <c r="H708" s="66">
        <f t="shared" si="243"/>
        <v>0</v>
      </c>
      <c r="I708" s="66">
        <f t="shared" si="243"/>
        <v>0</v>
      </c>
      <c r="J708" s="66">
        <f t="shared" si="243"/>
        <v>15860</v>
      </c>
      <c r="K708" s="66">
        <f t="shared" si="243"/>
        <v>5000</v>
      </c>
      <c r="L708" s="66">
        <f t="shared" si="243"/>
        <v>0</v>
      </c>
      <c r="M708" s="66">
        <f t="shared" si="243"/>
        <v>0</v>
      </c>
      <c r="N708" s="66">
        <f t="shared" si="243"/>
        <v>5000</v>
      </c>
      <c r="O708" s="66">
        <f t="shared" si="243"/>
        <v>5000</v>
      </c>
      <c r="P708" s="66">
        <f t="shared" si="243"/>
        <v>0</v>
      </c>
      <c r="Q708" s="66">
        <f t="shared" si="243"/>
        <v>0</v>
      </c>
      <c r="R708" s="66">
        <f t="shared" si="243"/>
        <v>5000</v>
      </c>
      <c r="S708" s="66">
        <f t="shared" si="243"/>
        <v>9200</v>
      </c>
      <c r="T708" s="66">
        <f t="shared" si="243"/>
        <v>0</v>
      </c>
      <c r="U708" s="66">
        <f t="shared" si="243"/>
        <v>0</v>
      </c>
      <c r="V708" s="66">
        <f t="shared" si="243"/>
        <v>9200</v>
      </c>
    </row>
    <row r="709" spans="1:22" s="21" customFormat="1" ht="45" customHeight="1" x14ac:dyDescent="0.25">
      <c r="A709" s="30" t="s">
        <v>30</v>
      </c>
      <c r="B709" s="29" t="s">
        <v>31</v>
      </c>
      <c r="C709" s="19"/>
      <c r="D709" s="19"/>
      <c r="E709" s="19"/>
      <c r="F709" s="19"/>
      <c r="G709" s="66">
        <f>G710</f>
        <v>15860</v>
      </c>
      <c r="H709" s="66">
        <f t="shared" si="243"/>
        <v>0</v>
      </c>
      <c r="I709" s="66">
        <f t="shared" si="243"/>
        <v>0</v>
      </c>
      <c r="J709" s="66">
        <f t="shared" si="243"/>
        <v>15860</v>
      </c>
      <c r="K709" s="66">
        <f t="shared" si="243"/>
        <v>5000</v>
      </c>
      <c r="L709" s="66">
        <f t="shared" si="243"/>
        <v>0</v>
      </c>
      <c r="M709" s="66">
        <f t="shared" si="243"/>
        <v>0</v>
      </c>
      <c r="N709" s="66">
        <f t="shared" si="243"/>
        <v>5000</v>
      </c>
      <c r="O709" s="66">
        <f t="shared" si="243"/>
        <v>5000</v>
      </c>
      <c r="P709" s="66">
        <f t="shared" si="243"/>
        <v>0</v>
      </c>
      <c r="Q709" s="66">
        <f t="shared" si="243"/>
        <v>0</v>
      </c>
      <c r="R709" s="66">
        <f t="shared" si="243"/>
        <v>5000</v>
      </c>
      <c r="S709" s="66">
        <f t="shared" si="243"/>
        <v>9200</v>
      </c>
      <c r="T709" s="66">
        <f t="shared" si="243"/>
        <v>0</v>
      </c>
      <c r="U709" s="66">
        <f t="shared" si="243"/>
        <v>0</v>
      </c>
      <c r="V709" s="66">
        <f t="shared" si="243"/>
        <v>9200</v>
      </c>
    </row>
    <row r="710" spans="1:22" s="21" customFormat="1" ht="24" customHeight="1" x14ac:dyDescent="0.25">
      <c r="A710" s="30" t="s">
        <v>17</v>
      </c>
      <c r="B710" s="29" t="s">
        <v>32</v>
      </c>
      <c r="C710" s="19"/>
      <c r="D710" s="19"/>
      <c r="E710" s="19"/>
      <c r="F710" s="19"/>
      <c r="G710" s="66">
        <f>G711</f>
        <v>15860</v>
      </c>
      <c r="H710" s="66">
        <f t="shared" si="243"/>
        <v>0</v>
      </c>
      <c r="I710" s="66">
        <f t="shared" si="243"/>
        <v>0</v>
      </c>
      <c r="J710" s="66">
        <f t="shared" si="243"/>
        <v>15860</v>
      </c>
      <c r="K710" s="66">
        <f t="shared" si="243"/>
        <v>5000</v>
      </c>
      <c r="L710" s="66">
        <f t="shared" si="243"/>
        <v>0</v>
      </c>
      <c r="M710" s="66">
        <f t="shared" si="243"/>
        <v>0</v>
      </c>
      <c r="N710" s="66">
        <f t="shared" si="243"/>
        <v>5000</v>
      </c>
      <c r="O710" s="66">
        <f t="shared" si="243"/>
        <v>5000</v>
      </c>
      <c r="P710" s="66">
        <f t="shared" si="243"/>
        <v>0</v>
      </c>
      <c r="Q710" s="66">
        <f t="shared" si="243"/>
        <v>0</v>
      </c>
      <c r="R710" s="66">
        <f t="shared" si="243"/>
        <v>5000</v>
      </c>
      <c r="S710" s="66">
        <f t="shared" si="243"/>
        <v>9200</v>
      </c>
      <c r="T710" s="66">
        <f t="shared" si="243"/>
        <v>0</v>
      </c>
      <c r="U710" s="66">
        <f t="shared" si="243"/>
        <v>0</v>
      </c>
      <c r="V710" s="66">
        <f t="shared" si="243"/>
        <v>9200</v>
      </c>
    </row>
    <row r="711" spans="1:22" s="21" customFormat="1" ht="75" x14ac:dyDescent="0.25">
      <c r="A711" s="17"/>
      <c r="B711" s="69" t="s">
        <v>788</v>
      </c>
      <c r="C711" s="19" t="s">
        <v>34</v>
      </c>
      <c r="D711" s="19"/>
      <c r="E711" s="38" t="s">
        <v>35</v>
      </c>
      <c r="F711" s="43" t="s">
        <v>789</v>
      </c>
      <c r="G711" s="52">
        <v>15860</v>
      </c>
      <c r="H711" s="40"/>
      <c r="I711" s="40"/>
      <c r="J711" s="52">
        <v>15860</v>
      </c>
      <c r="K711" s="52">
        <v>5000</v>
      </c>
      <c r="L711" s="40"/>
      <c r="M711" s="40"/>
      <c r="N711" s="52">
        <v>5000</v>
      </c>
      <c r="O711" s="52">
        <v>5000</v>
      </c>
      <c r="P711" s="40"/>
      <c r="Q711" s="40"/>
      <c r="R711" s="52">
        <v>5000</v>
      </c>
      <c r="S711" s="52">
        <v>9200</v>
      </c>
      <c r="T711" s="40"/>
      <c r="U711" s="40"/>
      <c r="V711" s="52">
        <v>9200</v>
      </c>
    </row>
    <row r="712" spans="1:22" s="50" customFormat="1" ht="29.45" customHeight="1" x14ac:dyDescent="0.25">
      <c r="A712" s="45" t="s">
        <v>62</v>
      </c>
      <c r="B712" s="63" t="s">
        <v>790</v>
      </c>
      <c r="C712" s="47"/>
      <c r="D712" s="47"/>
      <c r="E712" s="47"/>
      <c r="F712" s="47"/>
      <c r="G712" s="66">
        <f>G713</f>
        <v>14294</v>
      </c>
      <c r="H712" s="66">
        <f t="shared" ref="H712:V715" si="244">H713</f>
        <v>0</v>
      </c>
      <c r="I712" s="66">
        <f t="shared" si="244"/>
        <v>0</v>
      </c>
      <c r="J712" s="66">
        <f t="shared" si="244"/>
        <v>14294</v>
      </c>
      <c r="K712" s="66">
        <f t="shared" si="244"/>
        <v>3500</v>
      </c>
      <c r="L712" s="66">
        <f t="shared" si="244"/>
        <v>0</v>
      </c>
      <c r="M712" s="66">
        <f t="shared" si="244"/>
        <v>0</v>
      </c>
      <c r="N712" s="66">
        <f t="shared" si="244"/>
        <v>3500</v>
      </c>
      <c r="O712" s="66">
        <f t="shared" si="244"/>
        <v>3500</v>
      </c>
      <c r="P712" s="66">
        <f t="shared" si="244"/>
        <v>0</v>
      </c>
      <c r="Q712" s="66">
        <f t="shared" si="244"/>
        <v>0</v>
      </c>
      <c r="R712" s="66">
        <f t="shared" si="244"/>
        <v>3500</v>
      </c>
      <c r="S712" s="66">
        <f t="shared" si="244"/>
        <v>9000</v>
      </c>
      <c r="T712" s="66">
        <f t="shared" si="244"/>
        <v>0</v>
      </c>
      <c r="U712" s="66">
        <f t="shared" si="244"/>
        <v>0</v>
      </c>
      <c r="V712" s="66">
        <f t="shared" si="244"/>
        <v>9000</v>
      </c>
    </row>
    <row r="713" spans="1:22" s="21" customFormat="1" ht="29.1" customHeight="1" x14ac:dyDescent="0.25">
      <c r="A713" s="45">
        <v>1</v>
      </c>
      <c r="B713" s="63" t="s">
        <v>88</v>
      </c>
      <c r="C713" s="19"/>
      <c r="D713" s="19"/>
      <c r="E713" s="19"/>
      <c r="F713" s="19"/>
      <c r="G713" s="66">
        <f>G714</f>
        <v>14294</v>
      </c>
      <c r="H713" s="66">
        <f t="shared" si="244"/>
        <v>0</v>
      </c>
      <c r="I713" s="66">
        <f t="shared" si="244"/>
        <v>0</v>
      </c>
      <c r="J713" s="66">
        <f t="shared" si="244"/>
        <v>14294</v>
      </c>
      <c r="K713" s="66">
        <f t="shared" si="244"/>
        <v>3500</v>
      </c>
      <c r="L713" s="66">
        <f t="shared" si="244"/>
        <v>0</v>
      </c>
      <c r="M713" s="66">
        <f t="shared" si="244"/>
        <v>0</v>
      </c>
      <c r="N713" s="66">
        <f t="shared" si="244"/>
        <v>3500</v>
      </c>
      <c r="O713" s="66">
        <f t="shared" si="244"/>
        <v>3500</v>
      </c>
      <c r="P713" s="66">
        <f t="shared" si="244"/>
        <v>0</v>
      </c>
      <c r="Q713" s="66">
        <f t="shared" si="244"/>
        <v>0</v>
      </c>
      <c r="R713" s="66">
        <f t="shared" si="244"/>
        <v>3500</v>
      </c>
      <c r="S713" s="66">
        <f t="shared" si="244"/>
        <v>9000</v>
      </c>
      <c r="T713" s="66">
        <f t="shared" si="244"/>
        <v>0</v>
      </c>
      <c r="U713" s="66">
        <f t="shared" si="244"/>
        <v>0</v>
      </c>
      <c r="V713" s="66">
        <f t="shared" si="244"/>
        <v>9000</v>
      </c>
    </row>
    <row r="714" spans="1:22" s="21" customFormat="1" ht="37.5" x14ac:dyDescent="0.25">
      <c r="A714" s="30" t="s">
        <v>30</v>
      </c>
      <c r="B714" s="29" t="s">
        <v>31</v>
      </c>
      <c r="C714" s="19"/>
      <c r="D714" s="19"/>
      <c r="E714" s="19"/>
      <c r="F714" s="19"/>
      <c r="G714" s="66">
        <f>G715</f>
        <v>14294</v>
      </c>
      <c r="H714" s="66">
        <f t="shared" si="244"/>
        <v>0</v>
      </c>
      <c r="I714" s="66">
        <f t="shared" si="244"/>
        <v>0</v>
      </c>
      <c r="J714" s="66">
        <f t="shared" si="244"/>
        <v>14294</v>
      </c>
      <c r="K714" s="66">
        <f t="shared" si="244"/>
        <v>3500</v>
      </c>
      <c r="L714" s="66">
        <f t="shared" si="244"/>
        <v>0</v>
      </c>
      <c r="M714" s="66">
        <f t="shared" si="244"/>
        <v>0</v>
      </c>
      <c r="N714" s="66">
        <f t="shared" si="244"/>
        <v>3500</v>
      </c>
      <c r="O714" s="66">
        <f t="shared" si="244"/>
        <v>3500</v>
      </c>
      <c r="P714" s="66">
        <f t="shared" si="244"/>
        <v>0</v>
      </c>
      <c r="Q714" s="66">
        <f t="shared" si="244"/>
        <v>0</v>
      </c>
      <c r="R714" s="66">
        <f t="shared" si="244"/>
        <v>3500</v>
      </c>
      <c r="S714" s="66">
        <f t="shared" si="244"/>
        <v>9000</v>
      </c>
      <c r="T714" s="66">
        <f t="shared" si="244"/>
        <v>0</v>
      </c>
      <c r="U714" s="66">
        <f t="shared" si="244"/>
        <v>0</v>
      </c>
      <c r="V714" s="66">
        <f t="shared" si="244"/>
        <v>9000</v>
      </c>
    </row>
    <row r="715" spans="1:22" s="21" customFormat="1" ht="24" customHeight="1" x14ac:dyDescent="0.25">
      <c r="A715" s="30" t="s">
        <v>17</v>
      </c>
      <c r="B715" s="29" t="s">
        <v>32</v>
      </c>
      <c r="C715" s="19"/>
      <c r="D715" s="19"/>
      <c r="E715" s="19"/>
      <c r="F715" s="19"/>
      <c r="G715" s="66">
        <f>G716</f>
        <v>14294</v>
      </c>
      <c r="H715" s="66">
        <f t="shared" si="244"/>
        <v>0</v>
      </c>
      <c r="I715" s="66">
        <f t="shared" si="244"/>
        <v>0</v>
      </c>
      <c r="J715" s="66">
        <f t="shared" si="244"/>
        <v>14294</v>
      </c>
      <c r="K715" s="66">
        <f t="shared" si="244"/>
        <v>3500</v>
      </c>
      <c r="L715" s="66">
        <f t="shared" si="244"/>
        <v>0</v>
      </c>
      <c r="M715" s="66">
        <f t="shared" si="244"/>
        <v>0</v>
      </c>
      <c r="N715" s="66">
        <f t="shared" si="244"/>
        <v>3500</v>
      </c>
      <c r="O715" s="66">
        <f t="shared" si="244"/>
        <v>3500</v>
      </c>
      <c r="P715" s="66">
        <f t="shared" si="244"/>
        <v>0</v>
      </c>
      <c r="Q715" s="66">
        <f t="shared" si="244"/>
        <v>0</v>
      </c>
      <c r="R715" s="66">
        <f t="shared" si="244"/>
        <v>3500</v>
      </c>
      <c r="S715" s="66">
        <f t="shared" si="244"/>
        <v>9000</v>
      </c>
      <c r="T715" s="66">
        <f t="shared" si="244"/>
        <v>0</v>
      </c>
      <c r="U715" s="66">
        <f t="shared" si="244"/>
        <v>0</v>
      </c>
      <c r="V715" s="66">
        <f t="shared" si="244"/>
        <v>9000</v>
      </c>
    </row>
    <row r="716" spans="1:22" s="21" customFormat="1" ht="131.25" x14ac:dyDescent="0.25">
      <c r="A716" s="17"/>
      <c r="B716" s="69" t="s">
        <v>791</v>
      </c>
      <c r="C716" s="19" t="s">
        <v>34</v>
      </c>
      <c r="D716" s="19"/>
      <c r="E716" s="38" t="s">
        <v>35</v>
      </c>
      <c r="F716" s="122" t="s">
        <v>792</v>
      </c>
      <c r="G716" s="52">
        <v>14294</v>
      </c>
      <c r="H716" s="40"/>
      <c r="I716" s="40"/>
      <c r="J716" s="52">
        <v>14294</v>
      </c>
      <c r="K716" s="52">
        <v>3500</v>
      </c>
      <c r="L716" s="40"/>
      <c r="M716" s="40"/>
      <c r="N716" s="52">
        <v>3500</v>
      </c>
      <c r="O716" s="52">
        <v>3500</v>
      </c>
      <c r="P716" s="40"/>
      <c r="Q716" s="40"/>
      <c r="R716" s="52">
        <v>3500</v>
      </c>
      <c r="S716" s="52">
        <v>9000</v>
      </c>
      <c r="T716" s="40"/>
      <c r="U716" s="40"/>
      <c r="V716" s="52">
        <v>9000</v>
      </c>
    </row>
    <row r="717" spans="1:22" s="50" customFormat="1" ht="21.6" customHeight="1" x14ac:dyDescent="0.25">
      <c r="A717" s="45" t="s">
        <v>69</v>
      </c>
      <c r="B717" s="63" t="s">
        <v>382</v>
      </c>
      <c r="C717" s="47"/>
      <c r="D717" s="47"/>
      <c r="E717" s="47"/>
      <c r="F717" s="47"/>
      <c r="G717" s="66">
        <f>G718</f>
        <v>25163</v>
      </c>
      <c r="H717" s="66">
        <f t="shared" ref="H717:V720" si="245">H718</f>
        <v>0</v>
      </c>
      <c r="I717" s="66">
        <f t="shared" si="245"/>
        <v>0</v>
      </c>
      <c r="J717" s="66">
        <f t="shared" si="245"/>
        <v>25163</v>
      </c>
      <c r="K717" s="66">
        <f t="shared" si="245"/>
        <v>10000</v>
      </c>
      <c r="L717" s="66">
        <f t="shared" si="245"/>
        <v>0</v>
      </c>
      <c r="M717" s="66">
        <f t="shared" si="245"/>
        <v>0</v>
      </c>
      <c r="N717" s="66">
        <f t="shared" si="245"/>
        <v>10000</v>
      </c>
      <c r="O717" s="66">
        <f t="shared" si="245"/>
        <v>10000</v>
      </c>
      <c r="P717" s="66">
        <f t="shared" si="245"/>
        <v>0</v>
      </c>
      <c r="Q717" s="66">
        <f t="shared" si="245"/>
        <v>0</v>
      </c>
      <c r="R717" s="66">
        <f t="shared" si="245"/>
        <v>10000</v>
      </c>
      <c r="S717" s="66">
        <f t="shared" si="245"/>
        <v>12600</v>
      </c>
      <c r="T717" s="66">
        <f t="shared" si="245"/>
        <v>0</v>
      </c>
      <c r="U717" s="66">
        <f t="shared" si="245"/>
        <v>0</v>
      </c>
      <c r="V717" s="66">
        <f t="shared" si="245"/>
        <v>12600</v>
      </c>
    </row>
    <row r="718" spans="1:22" s="21" customFormat="1" ht="21.6" customHeight="1" x14ac:dyDescent="0.25">
      <c r="A718" s="45">
        <v>1</v>
      </c>
      <c r="B718" s="63" t="s">
        <v>88</v>
      </c>
      <c r="C718" s="19"/>
      <c r="D718" s="19"/>
      <c r="E718" s="19"/>
      <c r="F718" s="19"/>
      <c r="G718" s="66">
        <f>G719</f>
        <v>25163</v>
      </c>
      <c r="H718" s="66">
        <f t="shared" si="245"/>
        <v>0</v>
      </c>
      <c r="I718" s="66">
        <f t="shared" si="245"/>
        <v>0</v>
      </c>
      <c r="J718" s="66">
        <f t="shared" si="245"/>
        <v>25163</v>
      </c>
      <c r="K718" s="66">
        <f t="shared" si="245"/>
        <v>10000</v>
      </c>
      <c r="L718" s="66">
        <f t="shared" si="245"/>
        <v>0</v>
      </c>
      <c r="M718" s="66">
        <f t="shared" si="245"/>
        <v>0</v>
      </c>
      <c r="N718" s="66">
        <f t="shared" si="245"/>
        <v>10000</v>
      </c>
      <c r="O718" s="66">
        <f t="shared" si="245"/>
        <v>10000</v>
      </c>
      <c r="P718" s="66">
        <f t="shared" si="245"/>
        <v>0</v>
      </c>
      <c r="Q718" s="66">
        <f t="shared" si="245"/>
        <v>0</v>
      </c>
      <c r="R718" s="66">
        <f t="shared" si="245"/>
        <v>10000</v>
      </c>
      <c r="S718" s="66">
        <f t="shared" si="245"/>
        <v>12600</v>
      </c>
      <c r="T718" s="66">
        <f t="shared" si="245"/>
        <v>0</v>
      </c>
      <c r="U718" s="66">
        <f t="shared" si="245"/>
        <v>0</v>
      </c>
      <c r="V718" s="66">
        <f t="shared" si="245"/>
        <v>12600</v>
      </c>
    </row>
    <row r="719" spans="1:22" s="21" customFormat="1" ht="37.5" x14ac:dyDescent="0.25">
      <c r="A719" s="30" t="s">
        <v>30</v>
      </c>
      <c r="B719" s="29" t="s">
        <v>31</v>
      </c>
      <c r="C719" s="19"/>
      <c r="D719" s="19"/>
      <c r="E719" s="19"/>
      <c r="F719" s="19"/>
      <c r="G719" s="66">
        <f>G720</f>
        <v>25163</v>
      </c>
      <c r="H719" s="66">
        <f t="shared" si="245"/>
        <v>0</v>
      </c>
      <c r="I719" s="66">
        <f t="shared" si="245"/>
        <v>0</v>
      </c>
      <c r="J719" s="66">
        <f t="shared" si="245"/>
        <v>25163</v>
      </c>
      <c r="K719" s="66">
        <f t="shared" si="245"/>
        <v>10000</v>
      </c>
      <c r="L719" s="66">
        <f t="shared" si="245"/>
        <v>0</v>
      </c>
      <c r="M719" s="66">
        <f t="shared" si="245"/>
        <v>0</v>
      </c>
      <c r="N719" s="66">
        <f t="shared" si="245"/>
        <v>10000</v>
      </c>
      <c r="O719" s="66">
        <f t="shared" si="245"/>
        <v>10000</v>
      </c>
      <c r="P719" s="66">
        <f t="shared" si="245"/>
        <v>0</v>
      </c>
      <c r="Q719" s="66">
        <f t="shared" si="245"/>
        <v>0</v>
      </c>
      <c r="R719" s="66">
        <f t="shared" si="245"/>
        <v>10000</v>
      </c>
      <c r="S719" s="66">
        <f t="shared" si="245"/>
        <v>12600</v>
      </c>
      <c r="T719" s="66">
        <f t="shared" si="245"/>
        <v>0</v>
      </c>
      <c r="U719" s="66">
        <f t="shared" si="245"/>
        <v>0</v>
      </c>
      <c r="V719" s="66">
        <f t="shared" si="245"/>
        <v>12600</v>
      </c>
    </row>
    <row r="720" spans="1:22" s="21" customFormat="1" ht="23.1" customHeight="1" x14ac:dyDescent="0.25">
      <c r="A720" s="30" t="s">
        <v>17</v>
      </c>
      <c r="B720" s="29" t="s">
        <v>32</v>
      </c>
      <c r="C720" s="19"/>
      <c r="D720" s="19"/>
      <c r="E720" s="19"/>
      <c r="F720" s="19"/>
      <c r="G720" s="66">
        <f>G721</f>
        <v>25163</v>
      </c>
      <c r="H720" s="66">
        <f t="shared" si="245"/>
        <v>0</v>
      </c>
      <c r="I720" s="66">
        <f t="shared" si="245"/>
        <v>0</v>
      </c>
      <c r="J720" s="66">
        <f t="shared" si="245"/>
        <v>25163</v>
      </c>
      <c r="K720" s="66">
        <f t="shared" si="245"/>
        <v>10000</v>
      </c>
      <c r="L720" s="66">
        <f t="shared" si="245"/>
        <v>0</v>
      </c>
      <c r="M720" s="66">
        <f t="shared" si="245"/>
        <v>0</v>
      </c>
      <c r="N720" s="66">
        <f t="shared" si="245"/>
        <v>10000</v>
      </c>
      <c r="O720" s="66">
        <f t="shared" si="245"/>
        <v>10000</v>
      </c>
      <c r="P720" s="66">
        <f t="shared" si="245"/>
        <v>0</v>
      </c>
      <c r="Q720" s="66">
        <f t="shared" si="245"/>
        <v>0</v>
      </c>
      <c r="R720" s="66">
        <f t="shared" si="245"/>
        <v>10000</v>
      </c>
      <c r="S720" s="66">
        <f t="shared" si="245"/>
        <v>12600</v>
      </c>
      <c r="T720" s="66">
        <f t="shared" si="245"/>
        <v>0</v>
      </c>
      <c r="U720" s="66">
        <f t="shared" si="245"/>
        <v>0</v>
      </c>
      <c r="V720" s="66">
        <f t="shared" si="245"/>
        <v>12600</v>
      </c>
    </row>
    <row r="721" spans="1:22" s="21" customFormat="1" ht="75" x14ac:dyDescent="0.25">
      <c r="A721" s="17"/>
      <c r="B721" s="42" t="s">
        <v>793</v>
      </c>
      <c r="C721" s="19" t="s">
        <v>384</v>
      </c>
      <c r="D721" s="19"/>
      <c r="E721" s="38" t="s">
        <v>41</v>
      </c>
      <c r="F721" s="122" t="s">
        <v>794</v>
      </c>
      <c r="G721" s="86">
        <v>25163</v>
      </c>
      <c r="H721" s="40"/>
      <c r="I721" s="40"/>
      <c r="J721" s="86">
        <v>25163</v>
      </c>
      <c r="K721" s="53">
        <v>10000</v>
      </c>
      <c r="L721" s="40"/>
      <c r="M721" s="40"/>
      <c r="N721" s="53">
        <v>10000</v>
      </c>
      <c r="O721" s="53">
        <v>10000</v>
      </c>
      <c r="P721" s="40"/>
      <c r="Q721" s="40"/>
      <c r="R721" s="53">
        <v>10000</v>
      </c>
      <c r="S721" s="52">
        <v>12600</v>
      </c>
      <c r="T721" s="40"/>
      <c r="U721" s="40"/>
      <c r="V721" s="52">
        <v>12600</v>
      </c>
    </row>
    <row r="722" spans="1:22" s="21" customFormat="1" ht="24.95" customHeight="1" x14ac:dyDescent="0.25">
      <c r="A722" s="113" t="s">
        <v>194</v>
      </c>
      <c r="B722" s="155" t="s">
        <v>795</v>
      </c>
      <c r="C722" s="49"/>
      <c r="D722" s="45"/>
      <c r="E722" s="48"/>
      <c r="F722" s="49"/>
      <c r="G722" s="66">
        <f>G723</f>
        <v>14772</v>
      </c>
      <c r="H722" s="66">
        <f t="shared" ref="H722:V725" si="246">H723</f>
        <v>0</v>
      </c>
      <c r="I722" s="66">
        <f t="shared" si="246"/>
        <v>0</v>
      </c>
      <c r="J722" s="66">
        <f t="shared" si="246"/>
        <v>5000</v>
      </c>
      <c r="K722" s="66">
        <f t="shared" si="246"/>
        <v>2500</v>
      </c>
      <c r="L722" s="66">
        <f t="shared" si="246"/>
        <v>0</v>
      </c>
      <c r="M722" s="66">
        <f t="shared" si="246"/>
        <v>0</v>
      </c>
      <c r="N722" s="66">
        <f t="shared" si="246"/>
        <v>2500</v>
      </c>
      <c r="O722" s="66">
        <f t="shared" si="246"/>
        <v>2500</v>
      </c>
      <c r="P722" s="66">
        <f t="shared" si="246"/>
        <v>0</v>
      </c>
      <c r="Q722" s="66">
        <f t="shared" si="246"/>
        <v>0</v>
      </c>
      <c r="R722" s="66">
        <f t="shared" si="246"/>
        <v>2500</v>
      </c>
      <c r="S722" s="66">
        <f t="shared" si="246"/>
        <v>2500</v>
      </c>
      <c r="T722" s="66">
        <f t="shared" si="246"/>
        <v>0</v>
      </c>
      <c r="U722" s="66">
        <f t="shared" si="246"/>
        <v>0</v>
      </c>
      <c r="V722" s="66">
        <f t="shared" si="246"/>
        <v>2500</v>
      </c>
    </row>
    <row r="723" spans="1:22" s="21" customFormat="1" ht="26.1" customHeight="1" x14ac:dyDescent="0.25">
      <c r="A723" s="45">
        <v>1</v>
      </c>
      <c r="B723" s="63" t="s">
        <v>88</v>
      </c>
      <c r="C723" s="49"/>
      <c r="D723" s="45"/>
      <c r="E723" s="48"/>
      <c r="F723" s="49"/>
      <c r="G723" s="66">
        <f>G724</f>
        <v>14772</v>
      </c>
      <c r="H723" s="66">
        <f t="shared" si="246"/>
        <v>0</v>
      </c>
      <c r="I723" s="66">
        <f t="shared" si="246"/>
        <v>0</v>
      </c>
      <c r="J723" s="66">
        <f t="shared" si="246"/>
        <v>5000</v>
      </c>
      <c r="K723" s="66">
        <f t="shared" si="246"/>
        <v>2500</v>
      </c>
      <c r="L723" s="66">
        <f t="shared" si="246"/>
        <v>0</v>
      </c>
      <c r="M723" s="66">
        <f t="shared" si="246"/>
        <v>0</v>
      </c>
      <c r="N723" s="66">
        <f t="shared" si="246"/>
        <v>2500</v>
      </c>
      <c r="O723" s="66">
        <f t="shared" si="246"/>
        <v>2500</v>
      </c>
      <c r="P723" s="66">
        <f t="shared" si="246"/>
        <v>0</v>
      </c>
      <c r="Q723" s="66">
        <f t="shared" si="246"/>
        <v>0</v>
      </c>
      <c r="R723" s="66">
        <f t="shared" si="246"/>
        <v>2500</v>
      </c>
      <c r="S723" s="66">
        <f t="shared" si="246"/>
        <v>2500</v>
      </c>
      <c r="T723" s="66">
        <f t="shared" si="246"/>
        <v>0</v>
      </c>
      <c r="U723" s="66">
        <f t="shared" si="246"/>
        <v>0</v>
      </c>
      <c r="V723" s="66">
        <f t="shared" si="246"/>
        <v>2500</v>
      </c>
    </row>
    <row r="724" spans="1:22" s="21" customFormat="1" ht="42" customHeight="1" x14ac:dyDescent="0.25">
      <c r="A724" s="30" t="s">
        <v>30</v>
      </c>
      <c r="B724" s="29" t="s">
        <v>31</v>
      </c>
      <c r="C724" s="131"/>
      <c r="D724" s="150"/>
      <c r="E724" s="156"/>
      <c r="F724" s="131"/>
      <c r="G724" s="66">
        <f>G725</f>
        <v>14772</v>
      </c>
      <c r="H724" s="66">
        <f t="shared" si="246"/>
        <v>0</v>
      </c>
      <c r="I724" s="66">
        <f t="shared" si="246"/>
        <v>0</v>
      </c>
      <c r="J724" s="66">
        <f t="shared" si="246"/>
        <v>5000</v>
      </c>
      <c r="K724" s="66">
        <f t="shared" si="246"/>
        <v>2500</v>
      </c>
      <c r="L724" s="66">
        <f t="shared" si="246"/>
        <v>0</v>
      </c>
      <c r="M724" s="66">
        <f t="shared" si="246"/>
        <v>0</v>
      </c>
      <c r="N724" s="66">
        <f t="shared" si="246"/>
        <v>2500</v>
      </c>
      <c r="O724" s="66">
        <f t="shared" si="246"/>
        <v>2500</v>
      </c>
      <c r="P724" s="66">
        <f t="shared" si="246"/>
        <v>0</v>
      </c>
      <c r="Q724" s="66">
        <f t="shared" si="246"/>
        <v>0</v>
      </c>
      <c r="R724" s="66">
        <f t="shared" si="246"/>
        <v>2500</v>
      </c>
      <c r="S724" s="66">
        <f t="shared" si="246"/>
        <v>2500</v>
      </c>
      <c r="T724" s="66">
        <f t="shared" si="246"/>
        <v>0</v>
      </c>
      <c r="U724" s="66">
        <f t="shared" si="246"/>
        <v>0</v>
      </c>
      <c r="V724" s="66">
        <f t="shared" si="246"/>
        <v>2500</v>
      </c>
    </row>
    <row r="725" spans="1:22" s="21" customFormat="1" ht="27.95" customHeight="1" x14ac:dyDescent="0.25">
      <c r="A725" s="30" t="s">
        <v>17</v>
      </c>
      <c r="B725" s="29" t="s">
        <v>32</v>
      </c>
      <c r="C725" s="131"/>
      <c r="D725" s="150"/>
      <c r="E725" s="156"/>
      <c r="F725" s="131"/>
      <c r="G725" s="66">
        <f>G726</f>
        <v>14772</v>
      </c>
      <c r="H725" s="66">
        <f t="shared" si="246"/>
        <v>0</v>
      </c>
      <c r="I725" s="66">
        <f t="shared" si="246"/>
        <v>0</v>
      </c>
      <c r="J725" s="66">
        <f t="shared" si="246"/>
        <v>5000</v>
      </c>
      <c r="K725" s="66">
        <f t="shared" si="246"/>
        <v>2500</v>
      </c>
      <c r="L725" s="66">
        <f t="shared" si="246"/>
        <v>0</v>
      </c>
      <c r="M725" s="66">
        <f t="shared" si="246"/>
        <v>0</v>
      </c>
      <c r="N725" s="66">
        <f t="shared" si="246"/>
        <v>2500</v>
      </c>
      <c r="O725" s="66">
        <f t="shared" si="246"/>
        <v>2500</v>
      </c>
      <c r="P725" s="66">
        <f t="shared" si="246"/>
        <v>0</v>
      </c>
      <c r="Q725" s="66">
        <f t="shared" si="246"/>
        <v>0</v>
      </c>
      <c r="R725" s="66">
        <f t="shared" si="246"/>
        <v>2500</v>
      </c>
      <c r="S725" s="66">
        <f t="shared" si="246"/>
        <v>2500</v>
      </c>
      <c r="T725" s="66">
        <f t="shared" si="246"/>
        <v>0</v>
      </c>
      <c r="U725" s="66">
        <f t="shared" si="246"/>
        <v>0</v>
      </c>
      <c r="V725" s="66">
        <f t="shared" si="246"/>
        <v>2500</v>
      </c>
    </row>
    <row r="726" spans="1:22" s="21" customFormat="1" ht="87" customHeight="1" x14ac:dyDescent="0.25">
      <c r="A726" s="36"/>
      <c r="B726" s="65" t="s">
        <v>796</v>
      </c>
      <c r="C726" s="43" t="s">
        <v>123</v>
      </c>
      <c r="D726" s="36" t="s">
        <v>797</v>
      </c>
      <c r="E726" s="38" t="s">
        <v>35</v>
      </c>
      <c r="F726" s="122" t="s">
        <v>798</v>
      </c>
      <c r="G726" s="86">
        <v>14772</v>
      </c>
      <c r="H726" s="40"/>
      <c r="I726" s="40"/>
      <c r="J726" s="53">
        <v>5000</v>
      </c>
      <c r="K726" s="53">
        <v>2500</v>
      </c>
      <c r="L726" s="40"/>
      <c r="M726" s="40"/>
      <c r="N726" s="53">
        <v>2500</v>
      </c>
      <c r="O726" s="53">
        <v>2500</v>
      </c>
      <c r="P726" s="40"/>
      <c r="Q726" s="40"/>
      <c r="R726" s="53">
        <v>2500</v>
      </c>
      <c r="S726" s="53">
        <v>2500</v>
      </c>
      <c r="T726" s="40"/>
      <c r="U726" s="40"/>
      <c r="V726" s="53">
        <v>2500</v>
      </c>
    </row>
    <row r="727" spans="1:22" s="21" customFormat="1" ht="27.95" customHeight="1" x14ac:dyDescent="0.25">
      <c r="A727" s="113" t="s">
        <v>222</v>
      </c>
      <c r="B727" s="155" t="s">
        <v>124</v>
      </c>
      <c r="C727" s="49"/>
      <c r="D727" s="45"/>
      <c r="E727" s="48"/>
      <c r="F727" s="49"/>
      <c r="G727" s="66">
        <f>G728</f>
        <v>16086</v>
      </c>
      <c r="H727" s="66">
        <f t="shared" ref="H727:V729" si="247">H728</f>
        <v>0</v>
      </c>
      <c r="I727" s="66">
        <f t="shared" si="247"/>
        <v>0</v>
      </c>
      <c r="J727" s="66">
        <f t="shared" si="247"/>
        <v>10000</v>
      </c>
      <c r="K727" s="66">
        <f t="shared" si="247"/>
        <v>6000</v>
      </c>
      <c r="L727" s="66">
        <f t="shared" si="247"/>
        <v>0</v>
      </c>
      <c r="M727" s="66">
        <f t="shared" si="247"/>
        <v>0</v>
      </c>
      <c r="N727" s="66">
        <f t="shared" si="247"/>
        <v>6000</v>
      </c>
      <c r="O727" s="66">
        <f t="shared" si="247"/>
        <v>6000</v>
      </c>
      <c r="P727" s="66">
        <f t="shared" si="247"/>
        <v>0</v>
      </c>
      <c r="Q727" s="66">
        <f t="shared" si="247"/>
        <v>0</v>
      </c>
      <c r="R727" s="66">
        <f t="shared" si="247"/>
        <v>6000</v>
      </c>
      <c r="S727" s="66">
        <f t="shared" si="247"/>
        <v>4000</v>
      </c>
      <c r="T727" s="66">
        <f t="shared" si="247"/>
        <v>0</v>
      </c>
      <c r="U727" s="66">
        <f t="shared" si="247"/>
        <v>0</v>
      </c>
      <c r="V727" s="66">
        <f t="shared" si="247"/>
        <v>4000</v>
      </c>
    </row>
    <row r="728" spans="1:22" s="21" customFormat="1" ht="27.95" customHeight="1" x14ac:dyDescent="0.25">
      <c r="A728" s="45">
        <v>1</v>
      </c>
      <c r="B728" s="63" t="s">
        <v>88</v>
      </c>
      <c r="C728" s="49"/>
      <c r="D728" s="45"/>
      <c r="E728" s="48"/>
      <c r="F728" s="49"/>
      <c r="G728" s="66">
        <f>G729</f>
        <v>16086</v>
      </c>
      <c r="H728" s="66">
        <f t="shared" si="247"/>
        <v>0</v>
      </c>
      <c r="I728" s="66">
        <f t="shared" si="247"/>
        <v>0</v>
      </c>
      <c r="J728" s="66">
        <f t="shared" si="247"/>
        <v>10000</v>
      </c>
      <c r="K728" s="66">
        <f t="shared" si="247"/>
        <v>6000</v>
      </c>
      <c r="L728" s="66">
        <f t="shared" si="247"/>
        <v>0</v>
      </c>
      <c r="M728" s="66">
        <f t="shared" si="247"/>
        <v>0</v>
      </c>
      <c r="N728" s="66">
        <f t="shared" si="247"/>
        <v>6000</v>
      </c>
      <c r="O728" s="66">
        <f t="shared" si="247"/>
        <v>6000</v>
      </c>
      <c r="P728" s="66">
        <f t="shared" si="247"/>
        <v>0</v>
      </c>
      <c r="Q728" s="66">
        <f t="shared" si="247"/>
        <v>0</v>
      </c>
      <c r="R728" s="66">
        <f t="shared" si="247"/>
        <v>6000</v>
      </c>
      <c r="S728" s="66">
        <f t="shared" si="247"/>
        <v>4000</v>
      </c>
      <c r="T728" s="66">
        <f t="shared" si="247"/>
        <v>0</v>
      </c>
      <c r="U728" s="66">
        <f t="shared" si="247"/>
        <v>0</v>
      </c>
      <c r="V728" s="66">
        <f t="shared" si="247"/>
        <v>4000</v>
      </c>
    </row>
    <row r="729" spans="1:22" s="21" customFormat="1" ht="48" customHeight="1" x14ac:dyDescent="0.25">
      <c r="A729" s="30" t="s">
        <v>30</v>
      </c>
      <c r="B729" s="29" t="s">
        <v>31</v>
      </c>
      <c r="C729" s="49"/>
      <c r="D729" s="45"/>
      <c r="E729" s="48"/>
      <c r="F729" s="49"/>
      <c r="G729" s="66">
        <f>G730</f>
        <v>16086</v>
      </c>
      <c r="H729" s="66">
        <f t="shared" si="247"/>
        <v>0</v>
      </c>
      <c r="I729" s="66">
        <f t="shared" si="247"/>
        <v>0</v>
      </c>
      <c r="J729" s="66">
        <f t="shared" si="247"/>
        <v>10000</v>
      </c>
      <c r="K729" s="66">
        <f t="shared" si="247"/>
        <v>6000</v>
      </c>
      <c r="L729" s="66">
        <f t="shared" si="247"/>
        <v>0</v>
      </c>
      <c r="M729" s="66">
        <f t="shared" si="247"/>
        <v>0</v>
      </c>
      <c r="N729" s="66">
        <f t="shared" si="247"/>
        <v>6000</v>
      </c>
      <c r="O729" s="66">
        <f t="shared" si="247"/>
        <v>6000</v>
      </c>
      <c r="P729" s="66">
        <f t="shared" si="247"/>
        <v>0</v>
      </c>
      <c r="Q729" s="66">
        <f t="shared" si="247"/>
        <v>0</v>
      </c>
      <c r="R729" s="66">
        <f t="shared" si="247"/>
        <v>6000</v>
      </c>
      <c r="S729" s="66">
        <f t="shared" si="247"/>
        <v>4000</v>
      </c>
      <c r="T729" s="66">
        <f t="shared" si="247"/>
        <v>0</v>
      </c>
      <c r="U729" s="66">
        <f t="shared" si="247"/>
        <v>0</v>
      </c>
      <c r="V729" s="66">
        <f t="shared" si="247"/>
        <v>4000</v>
      </c>
    </row>
    <row r="730" spans="1:22" s="21" customFormat="1" ht="35.1" customHeight="1" x14ac:dyDescent="0.25">
      <c r="A730" s="30" t="s">
        <v>17</v>
      </c>
      <c r="B730" s="29" t="s">
        <v>32</v>
      </c>
      <c r="C730" s="131"/>
      <c r="D730" s="150"/>
      <c r="E730" s="156"/>
      <c r="F730" s="131"/>
      <c r="G730" s="66">
        <f>G731+G732</f>
        <v>16086</v>
      </c>
      <c r="H730" s="66">
        <f t="shared" ref="H730:V730" si="248">H731+H732</f>
        <v>0</v>
      </c>
      <c r="I730" s="66">
        <f t="shared" si="248"/>
        <v>0</v>
      </c>
      <c r="J730" s="66">
        <f t="shared" si="248"/>
        <v>10000</v>
      </c>
      <c r="K730" s="66">
        <f t="shared" si="248"/>
        <v>6000</v>
      </c>
      <c r="L730" s="66">
        <f t="shared" si="248"/>
        <v>0</v>
      </c>
      <c r="M730" s="66">
        <f t="shared" si="248"/>
        <v>0</v>
      </c>
      <c r="N730" s="66">
        <f t="shared" si="248"/>
        <v>6000</v>
      </c>
      <c r="O730" s="66">
        <f t="shared" si="248"/>
        <v>6000</v>
      </c>
      <c r="P730" s="66">
        <f t="shared" si="248"/>
        <v>0</v>
      </c>
      <c r="Q730" s="66">
        <f t="shared" si="248"/>
        <v>0</v>
      </c>
      <c r="R730" s="66">
        <f t="shared" si="248"/>
        <v>6000</v>
      </c>
      <c r="S730" s="66">
        <f t="shared" si="248"/>
        <v>4000</v>
      </c>
      <c r="T730" s="66">
        <f t="shared" si="248"/>
        <v>0</v>
      </c>
      <c r="U730" s="66">
        <f t="shared" si="248"/>
        <v>0</v>
      </c>
      <c r="V730" s="66">
        <f t="shared" si="248"/>
        <v>4000</v>
      </c>
    </row>
    <row r="731" spans="1:22" s="21" customFormat="1" ht="56.25" x14ac:dyDescent="0.25">
      <c r="A731" s="36"/>
      <c r="B731" s="65" t="s">
        <v>799</v>
      </c>
      <c r="C731" s="36" t="s">
        <v>126</v>
      </c>
      <c r="D731" s="36" t="s">
        <v>797</v>
      </c>
      <c r="E731" s="38" t="s">
        <v>35</v>
      </c>
      <c r="F731" s="72" t="s">
        <v>800</v>
      </c>
      <c r="G731" s="52">
        <v>7819</v>
      </c>
      <c r="H731" s="40"/>
      <c r="I731" s="40"/>
      <c r="J731" s="53">
        <v>5000</v>
      </c>
      <c r="K731" s="39">
        <v>3000</v>
      </c>
      <c r="L731" s="40"/>
      <c r="M731" s="40"/>
      <c r="N731" s="39">
        <v>3000</v>
      </c>
      <c r="O731" s="39">
        <v>3000</v>
      </c>
      <c r="P731" s="40"/>
      <c r="Q731" s="40"/>
      <c r="R731" s="39">
        <v>3000</v>
      </c>
      <c r="S731" s="52">
        <v>2000</v>
      </c>
      <c r="T731" s="40"/>
      <c r="U731" s="40"/>
      <c r="V731" s="52">
        <v>2000</v>
      </c>
    </row>
    <row r="732" spans="1:22" s="21" customFormat="1" ht="56.25" x14ac:dyDescent="0.25">
      <c r="A732" s="36"/>
      <c r="B732" s="65" t="s">
        <v>801</v>
      </c>
      <c r="C732" s="36" t="s">
        <v>126</v>
      </c>
      <c r="D732" s="36" t="s">
        <v>797</v>
      </c>
      <c r="E732" s="38" t="s">
        <v>35</v>
      </c>
      <c r="F732" s="43" t="s">
        <v>802</v>
      </c>
      <c r="G732" s="53">
        <v>8267</v>
      </c>
      <c r="H732" s="40"/>
      <c r="I732" s="40"/>
      <c r="J732" s="53">
        <v>5000</v>
      </c>
      <c r="K732" s="39">
        <v>3000</v>
      </c>
      <c r="L732" s="40"/>
      <c r="M732" s="40"/>
      <c r="N732" s="39">
        <v>3000</v>
      </c>
      <c r="O732" s="39">
        <v>3000</v>
      </c>
      <c r="P732" s="40"/>
      <c r="Q732" s="40"/>
      <c r="R732" s="39">
        <v>3000</v>
      </c>
      <c r="S732" s="52">
        <v>2000</v>
      </c>
      <c r="T732" s="40"/>
      <c r="U732" s="40"/>
      <c r="V732" s="52">
        <v>2000</v>
      </c>
    </row>
    <row r="733" spans="1:22" s="21" customFormat="1" ht="27" customHeight="1" x14ac:dyDescent="0.25">
      <c r="A733" s="113" t="s">
        <v>244</v>
      </c>
      <c r="B733" s="155" t="s">
        <v>324</v>
      </c>
      <c r="C733" s="49"/>
      <c r="D733" s="45"/>
      <c r="E733" s="48"/>
      <c r="F733" s="49"/>
      <c r="G733" s="66">
        <f>G734</f>
        <v>2474</v>
      </c>
      <c r="H733" s="66">
        <f t="shared" ref="H733:V736" si="249">H734</f>
        <v>0</v>
      </c>
      <c r="I733" s="66">
        <f t="shared" si="249"/>
        <v>0</v>
      </c>
      <c r="J733" s="66">
        <f t="shared" si="249"/>
        <v>1800</v>
      </c>
      <c r="K733" s="66">
        <f t="shared" si="249"/>
        <v>0</v>
      </c>
      <c r="L733" s="66">
        <f t="shared" si="249"/>
        <v>0</v>
      </c>
      <c r="M733" s="66">
        <f t="shared" si="249"/>
        <v>0</v>
      </c>
      <c r="N733" s="66">
        <f t="shared" si="249"/>
        <v>0</v>
      </c>
      <c r="O733" s="66">
        <f t="shared" si="249"/>
        <v>0</v>
      </c>
      <c r="P733" s="66">
        <f t="shared" si="249"/>
        <v>0</v>
      </c>
      <c r="Q733" s="66">
        <f t="shared" si="249"/>
        <v>0</v>
      </c>
      <c r="R733" s="66">
        <f t="shared" si="249"/>
        <v>0</v>
      </c>
      <c r="S733" s="66">
        <f t="shared" si="249"/>
        <v>1000</v>
      </c>
      <c r="T733" s="66">
        <f t="shared" si="249"/>
        <v>0</v>
      </c>
      <c r="U733" s="66">
        <f t="shared" si="249"/>
        <v>0</v>
      </c>
      <c r="V733" s="66">
        <f t="shared" si="249"/>
        <v>1000</v>
      </c>
    </row>
    <row r="734" spans="1:22" s="21" customFormat="1" ht="27" customHeight="1" x14ac:dyDescent="0.25">
      <c r="A734" s="45">
        <v>1</v>
      </c>
      <c r="B734" s="63" t="s">
        <v>88</v>
      </c>
      <c r="C734" s="49"/>
      <c r="D734" s="45"/>
      <c r="E734" s="48"/>
      <c r="F734" s="49"/>
      <c r="G734" s="66">
        <f>G735</f>
        <v>2474</v>
      </c>
      <c r="H734" s="66">
        <f t="shared" si="249"/>
        <v>0</v>
      </c>
      <c r="I734" s="66">
        <f t="shared" si="249"/>
        <v>0</v>
      </c>
      <c r="J734" s="66">
        <f t="shared" si="249"/>
        <v>1800</v>
      </c>
      <c r="K734" s="66">
        <f t="shared" si="249"/>
        <v>0</v>
      </c>
      <c r="L734" s="66">
        <f t="shared" si="249"/>
        <v>0</v>
      </c>
      <c r="M734" s="66">
        <f t="shared" si="249"/>
        <v>0</v>
      </c>
      <c r="N734" s="66">
        <f t="shared" si="249"/>
        <v>0</v>
      </c>
      <c r="O734" s="66">
        <f t="shared" si="249"/>
        <v>0</v>
      </c>
      <c r="P734" s="66">
        <f t="shared" si="249"/>
        <v>0</v>
      </c>
      <c r="Q734" s="66">
        <f t="shared" si="249"/>
        <v>0</v>
      </c>
      <c r="R734" s="66">
        <f t="shared" si="249"/>
        <v>0</v>
      </c>
      <c r="S734" s="66">
        <f t="shared" si="249"/>
        <v>1000</v>
      </c>
      <c r="T734" s="66">
        <f t="shared" si="249"/>
        <v>0</v>
      </c>
      <c r="U734" s="66">
        <f t="shared" si="249"/>
        <v>0</v>
      </c>
      <c r="V734" s="66">
        <f t="shared" si="249"/>
        <v>1000</v>
      </c>
    </row>
    <row r="735" spans="1:22" s="21" customFormat="1" ht="45.95" customHeight="1" x14ac:dyDescent="0.25">
      <c r="A735" s="30" t="s">
        <v>30</v>
      </c>
      <c r="B735" s="29" t="s">
        <v>112</v>
      </c>
      <c r="C735" s="131"/>
      <c r="D735" s="150"/>
      <c r="E735" s="156"/>
      <c r="F735" s="131"/>
      <c r="G735" s="66">
        <f>G736</f>
        <v>2474</v>
      </c>
      <c r="H735" s="66">
        <f t="shared" si="249"/>
        <v>0</v>
      </c>
      <c r="I735" s="66">
        <f t="shared" si="249"/>
        <v>0</v>
      </c>
      <c r="J735" s="66">
        <f t="shared" si="249"/>
        <v>1800</v>
      </c>
      <c r="K735" s="66">
        <f t="shared" si="249"/>
        <v>0</v>
      </c>
      <c r="L735" s="66">
        <f t="shared" si="249"/>
        <v>0</v>
      </c>
      <c r="M735" s="66">
        <f t="shared" si="249"/>
        <v>0</v>
      </c>
      <c r="N735" s="66">
        <f t="shared" si="249"/>
        <v>0</v>
      </c>
      <c r="O735" s="66">
        <f t="shared" si="249"/>
        <v>0</v>
      </c>
      <c r="P735" s="66">
        <f t="shared" si="249"/>
        <v>0</v>
      </c>
      <c r="Q735" s="66">
        <f t="shared" si="249"/>
        <v>0</v>
      </c>
      <c r="R735" s="66">
        <f t="shared" si="249"/>
        <v>0</v>
      </c>
      <c r="S735" s="66">
        <f t="shared" si="249"/>
        <v>1000</v>
      </c>
      <c r="T735" s="66">
        <f t="shared" si="249"/>
        <v>0</v>
      </c>
      <c r="U735" s="66">
        <f t="shared" si="249"/>
        <v>0</v>
      </c>
      <c r="V735" s="66">
        <f t="shared" si="249"/>
        <v>1000</v>
      </c>
    </row>
    <row r="736" spans="1:22" s="21" customFormat="1" ht="24.95" customHeight="1" x14ac:dyDescent="0.25">
      <c r="A736" s="30" t="s">
        <v>17</v>
      </c>
      <c r="B736" s="29" t="s">
        <v>32</v>
      </c>
      <c r="C736" s="131"/>
      <c r="D736" s="150"/>
      <c r="E736" s="156"/>
      <c r="F736" s="131"/>
      <c r="G736" s="66">
        <f>G737</f>
        <v>2474</v>
      </c>
      <c r="H736" s="66">
        <f t="shared" si="249"/>
        <v>0</v>
      </c>
      <c r="I736" s="66">
        <f t="shared" si="249"/>
        <v>0</v>
      </c>
      <c r="J736" s="66">
        <f t="shared" si="249"/>
        <v>1800</v>
      </c>
      <c r="K736" s="66">
        <f t="shared" si="249"/>
        <v>0</v>
      </c>
      <c r="L736" s="66">
        <f t="shared" si="249"/>
        <v>0</v>
      </c>
      <c r="M736" s="66">
        <f t="shared" si="249"/>
        <v>0</v>
      </c>
      <c r="N736" s="66">
        <f t="shared" si="249"/>
        <v>0</v>
      </c>
      <c r="O736" s="66">
        <f t="shared" si="249"/>
        <v>0</v>
      </c>
      <c r="P736" s="66">
        <f t="shared" si="249"/>
        <v>0</v>
      </c>
      <c r="Q736" s="66">
        <f t="shared" si="249"/>
        <v>0</v>
      </c>
      <c r="R736" s="66">
        <f t="shared" si="249"/>
        <v>0</v>
      </c>
      <c r="S736" s="66">
        <f t="shared" si="249"/>
        <v>1000</v>
      </c>
      <c r="T736" s="66">
        <f t="shared" si="249"/>
        <v>0</v>
      </c>
      <c r="U736" s="66">
        <f t="shared" si="249"/>
        <v>0</v>
      </c>
      <c r="V736" s="66">
        <f t="shared" si="249"/>
        <v>1000</v>
      </c>
    </row>
    <row r="737" spans="1:22" s="21" customFormat="1" ht="78" customHeight="1" x14ac:dyDescent="0.25">
      <c r="A737" s="30"/>
      <c r="B737" s="65" t="s">
        <v>803</v>
      </c>
      <c r="C737" s="43" t="s">
        <v>326</v>
      </c>
      <c r="D737" s="43" t="s">
        <v>804</v>
      </c>
      <c r="E737" s="38" t="s">
        <v>41</v>
      </c>
      <c r="F737" s="43" t="s">
        <v>805</v>
      </c>
      <c r="G737" s="52">
        <v>2474</v>
      </c>
      <c r="H737" s="40"/>
      <c r="I737" s="40"/>
      <c r="J737" s="53">
        <v>1800</v>
      </c>
      <c r="K737" s="66"/>
      <c r="L737" s="40"/>
      <c r="M737" s="40"/>
      <c r="N737" s="66"/>
      <c r="O737" s="66"/>
      <c r="P737" s="40"/>
      <c r="Q737" s="40"/>
      <c r="R737" s="66"/>
      <c r="S737" s="52">
        <v>1000</v>
      </c>
      <c r="T737" s="40"/>
      <c r="U737" s="40"/>
      <c r="V737" s="52">
        <v>1000</v>
      </c>
    </row>
    <row r="738" spans="1:22" s="21" customFormat="1" ht="24.95" customHeight="1" x14ac:dyDescent="0.25">
      <c r="A738" s="113" t="s">
        <v>254</v>
      </c>
      <c r="B738" s="155" t="s">
        <v>161</v>
      </c>
      <c r="C738" s="49"/>
      <c r="D738" s="45"/>
      <c r="E738" s="48"/>
      <c r="F738" s="49"/>
      <c r="G738" s="142">
        <f>G739</f>
        <v>11347</v>
      </c>
      <c r="H738" s="142">
        <f t="shared" ref="H738:V738" si="250">H739</f>
        <v>0</v>
      </c>
      <c r="I738" s="142">
        <f t="shared" si="250"/>
        <v>0</v>
      </c>
      <c r="J738" s="142">
        <f t="shared" si="250"/>
        <v>7000</v>
      </c>
      <c r="K738" s="142">
        <f t="shared" si="250"/>
        <v>3000</v>
      </c>
      <c r="L738" s="142">
        <f t="shared" si="250"/>
        <v>0</v>
      </c>
      <c r="M738" s="142">
        <f t="shared" si="250"/>
        <v>0</v>
      </c>
      <c r="N738" s="142">
        <f t="shared" si="250"/>
        <v>3000</v>
      </c>
      <c r="O738" s="142">
        <f t="shared" si="250"/>
        <v>3000</v>
      </c>
      <c r="P738" s="142">
        <f t="shared" si="250"/>
        <v>0</v>
      </c>
      <c r="Q738" s="142">
        <f t="shared" si="250"/>
        <v>0</v>
      </c>
      <c r="R738" s="142">
        <f t="shared" si="250"/>
        <v>3000</v>
      </c>
      <c r="S738" s="142">
        <f t="shared" si="250"/>
        <v>4000</v>
      </c>
      <c r="T738" s="142">
        <f t="shared" si="250"/>
        <v>0</v>
      </c>
      <c r="U738" s="142">
        <f t="shared" si="250"/>
        <v>0</v>
      </c>
      <c r="V738" s="142">
        <f t="shared" si="250"/>
        <v>4000</v>
      </c>
    </row>
    <row r="739" spans="1:22" s="21" customFormat="1" ht="27" customHeight="1" x14ac:dyDescent="0.25">
      <c r="A739" s="45">
        <v>1</v>
      </c>
      <c r="B739" s="63" t="s">
        <v>88</v>
      </c>
      <c r="C739" s="49"/>
      <c r="D739" s="45"/>
      <c r="E739" s="48"/>
      <c r="F739" s="49"/>
      <c r="G739" s="142">
        <f>G740+G744</f>
        <v>11347</v>
      </c>
      <c r="H739" s="142">
        <f t="shared" ref="H739:V739" si="251">H740+H744</f>
        <v>0</v>
      </c>
      <c r="I739" s="142">
        <f t="shared" si="251"/>
        <v>0</v>
      </c>
      <c r="J739" s="142">
        <f t="shared" si="251"/>
        <v>7000</v>
      </c>
      <c r="K739" s="142">
        <f t="shared" si="251"/>
        <v>3000</v>
      </c>
      <c r="L739" s="142">
        <f t="shared" si="251"/>
        <v>0</v>
      </c>
      <c r="M739" s="142">
        <f t="shared" si="251"/>
        <v>0</v>
      </c>
      <c r="N739" s="142">
        <f t="shared" si="251"/>
        <v>3000</v>
      </c>
      <c r="O739" s="142">
        <f t="shared" si="251"/>
        <v>3000</v>
      </c>
      <c r="P739" s="142">
        <f t="shared" si="251"/>
        <v>0</v>
      </c>
      <c r="Q739" s="142">
        <f t="shared" si="251"/>
        <v>0</v>
      </c>
      <c r="R739" s="142">
        <f t="shared" si="251"/>
        <v>3000</v>
      </c>
      <c r="S739" s="142">
        <f t="shared" si="251"/>
        <v>4000</v>
      </c>
      <c r="T739" s="142">
        <f t="shared" si="251"/>
        <v>0</v>
      </c>
      <c r="U739" s="142">
        <f t="shared" si="251"/>
        <v>0</v>
      </c>
      <c r="V739" s="142">
        <f t="shared" si="251"/>
        <v>4000</v>
      </c>
    </row>
    <row r="740" spans="1:22" s="21" customFormat="1" ht="42" customHeight="1" x14ac:dyDescent="0.25">
      <c r="A740" s="30" t="s">
        <v>30</v>
      </c>
      <c r="B740" s="29" t="s">
        <v>77</v>
      </c>
      <c r="C740" s="131"/>
      <c r="D740" s="150"/>
      <c r="E740" s="156"/>
      <c r="F740" s="131"/>
      <c r="G740" s="142">
        <f>G741</f>
        <v>7422</v>
      </c>
      <c r="H740" s="142">
        <f t="shared" ref="H740:V740" si="252">H741</f>
        <v>0</v>
      </c>
      <c r="I740" s="142">
        <f t="shared" si="252"/>
        <v>0</v>
      </c>
      <c r="J740" s="142">
        <f t="shared" si="252"/>
        <v>4400</v>
      </c>
      <c r="K740" s="142">
        <f t="shared" si="252"/>
        <v>3000</v>
      </c>
      <c r="L740" s="142">
        <f t="shared" si="252"/>
        <v>0</v>
      </c>
      <c r="M740" s="142">
        <f t="shared" si="252"/>
        <v>0</v>
      </c>
      <c r="N740" s="142">
        <f t="shared" si="252"/>
        <v>3000</v>
      </c>
      <c r="O740" s="142">
        <f t="shared" si="252"/>
        <v>3000</v>
      </c>
      <c r="P740" s="142">
        <f t="shared" si="252"/>
        <v>0</v>
      </c>
      <c r="Q740" s="142">
        <f t="shared" si="252"/>
        <v>0</v>
      </c>
      <c r="R740" s="142">
        <f t="shared" si="252"/>
        <v>3000</v>
      </c>
      <c r="S740" s="142">
        <f t="shared" si="252"/>
        <v>1400</v>
      </c>
      <c r="T740" s="142">
        <f t="shared" si="252"/>
        <v>0</v>
      </c>
      <c r="U740" s="142">
        <f t="shared" si="252"/>
        <v>0</v>
      </c>
      <c r="V740" s="142">
        <f t="shared" si="252"/>
        <v>1400</v>
      </c>
    </row>
    <row r="741" spans="1:22" s="21" customFormat="1" ht="26.1" customHeight="1" x14ac:dyDescent="0.25">
      <c r="A741" s="30" t="s">
        <v>17</v>
      </c>
      <c r="B741" s="29" t="s">
        <v>32</v>
      </c>
      <c r="C741" s="131"/>
      <c r="D741" s="150"/>
      <c r="E741" s="156"/>
      <c r="F741" s="131"/>
      <c r="G741" s="142">
        <f>G742+G743</f>
        <v>7422</v>
      </c>
      <c r="H741" s="142">
        <f t="shared" ref="H741:V741" si="253">H742+H743</f>
        <v>0</v>
      </c>
      <c r="I741" s="142">
        <f t="shared" si="253"/>
        <v>0</v>
      </c>
      <c r="J741" s="142">
        <f t="shared" si="253"/>
        <v>4400</v>
      </c>
      <c r="K741" s="142">
        <f t="shared" si="253"/>
        <v>3000</v>
      </c>
      <c r="L741" s="142">
        <f t="shared" si="253"/>
        <v>0</v>
      </c>
      <c r="M741" s="142">
        <f t="shared" si="253"/>
        <v>0</v>
      </c>
      <c r="N741" s="142">
        <f t="shared" si="253"/>
        <v>3000</v>
      </c>
      <c r="O741" s="142">
        <f t="shared" si="253"/>
        <v>3000</v>
      </c>
      <c r="P741" s="142">
        <f t="shared" si="253"/>
        <v>0</v>
      </c>
      <c r="Q741" s="142">
        <f t="shared" si="253"/>
        <v>0</v>
      </c>
      <c r="R741" s="142">
        <f t="shared" si="253"/>
        <v>3000</v>
      </c>
      <c r="S741" s="142">
        <f t="shared" si="253"/>
        <v>1400</v>
      </c>
      <c r="T741" s="142">
        <f t="shared" si="253"/>
        <v>0</v>
      </c>
      <c r="U741" s="142">
        <f t="shared" si="253"/>
        <v>0</v>
      </c>
      <c r="V741" s="142">
        <f t="shared" si="253"/>
        <v>1400</v>
      </c>
    </row>
    <row r="742" spans="1:22" s="21" customFormat="1" ht="75" x14ac:dyDescent="0.25">
      <c r="A742" s="36"/>
      <c r="B742" s="65" t="s">
        <v>806</v>
      </c>
      <c r="C742" s="157" t="s">
        <v>163</v>
      </c>
      <c r="D742" s="43" t="s">
        <v>804</v>
      </c>
      <c r="E742" s="43" t="s">
        <v>35</v>
      </c>
      <c r="F742" s="43" t="s">
        <v>807</v>
      </c>
      <c r="G742" s="53">
        <v>4023</v>
      </c>
      <c r="H742" s="40"/>
      <c r="I742" s="40"/>
      <c r="J742" s="52">
        <v>2200</v>
      </c>
      <c r="K742" s="52">
        <v>1500</v>
      </c>
      <c r="L742" s="40"/>
      <c r="M742" s="40"/>
      <c r="N742" s="52">
        <v>1500</v>
      </c>
      <c r="O742" s="52">
        <v>1500</v>
      </c>
      <c r="P742" s="40"/>
      <c r="Q742" s="40"/>
      <c r="R742" s="52">
        <v>1500</v>
      </c>
      <c r="S742" s="52">
        <v>700</v>
      </c>
      <c r="T742" s="40"/>
      <c r="U742" s="40"/>
      <c r="V742" s="52">
        <v>700</v>
      </c>
    </row>
    <row r="743" spans="1:22" s="21" customFormat="1" ht="75" x14ac:dyDescent="0.25">
      <c r="A743" s="36"/>
      <c r="B743" s="65" t="s">
        <v>808</v>
      </c>
      <c r="C743" s="157" t="s">
        <v>163</v>
      </c>
      <c r="D743" s="43" t="s">
        <v>804</v>
      </c>
      <c r="E743" s="43" t="s">
        <v>35</v>
      </c>
      <c r="F743" s="43" t="s">
        <v>809</v>
      </c>
      <c r="G743" s="53">
        <v>3399</v>
      </c>
      <c r="H743" s="40"/>
      <c r="I743" s="40"/>
      <c r="J743" s="52">
        <v>2200</v>
      </c>
      <c r="K743" s="52">
        <v>1500</v>
      </c>
      <c r="L743" s="40"/>
      <c r="M743" s="40"/>
      <c r="N743" s="52">
        <v>1500</v>
      </c>
      <c r="O743" s="52">
        <v>1500</v>
      </c>
      <c r="P743" s="40"/>
      <c r="Q743" s="40"/>
      <c r="R743" s="52">
        <v>1500</v>
      </c>
      <c r="S743" s="52">
        <v>700</v>
      </c>
      <c r="T743" s="40"/>
      <c r="U743" s="40"/>
      <c r="V743" s="52">
        <v>700</v>
      </c>
    </row>
    <row r="744" spans="1:22" s="21" customFormat="1" ht="39.950000000000003" customHeight="1" x14ac:dyDescent="0.25">
      <c r="A744" s="30" t="s">
        <v>43</v>
      </c>
      <c r="B744" s="29" t="s">
        <v>705</v>
      </c>
      <c r="C744" s="36"/>
      <c r="D744" s="36"/>
      <c r="E744" s="43"/>
      <c r="F744" s="43"/>
      <c r="G744" s="66">
        <f>G745</f>
        <v>3925</v>
      </c>
      <c r="H744" s="66">
        <f t="shared" ref="H744:V745" si="254">H745</f>
        <v>0</v>
      </c>
      <c r="I744" s="66">
        <f t="shared" si="254"/>
        <v>0</v>
      </c>
      <c r="J744" s="66">
        <f t="shared" si="254"/>
        <v>2600</v>
      </c>
      <c r="K744" s="66">
        <f t="shared" si="254"/>
        <v>0</v>
      </c>
      <c r="L744" s="66">
        <f t="shared" si="254"/>
        <v>0</v>
      </c>
      <c r="M744" s="66">
        <f t="shared" si="254"/>
        <v>0</v>
      </c>
      <c r="N744" s="66">
        <f t="shared" si="254"/>
        <v>0</v>
      </c>
      <c r="O744" s="66">
        <f t="shared" si="254"/>
        <v>0</v>
      </c>
      <c r="P744" s="66">
        <f t="shared" si="254"/>
        <v>0</v>
      </c>
      <c r="Q744" s="66">
        <f t="shared" si="254"/>
        <v>0</v>
      </c>
      <c r="R744" s="66">
        <f t="shared" si="254"/>
        <v>0</v>
      </c>
      <c r="S744" s="66">
        <f t="shared" si="254"/>
        <v>2600</v>
      </c>
      <c r="T744" s="66">
        <f t="shared" si="254"/>
        <v>0</v>
      </c>
      <c r="U744" s="66">
        <f t="shared" si="254"/>
        <v>0</v>
      </c>
      <c r="V744" s="66">
        <f t="shared" si="254"/>
        <v>2600</v>
      </c>
    </row>
    <row r="745" spans="1:22" s="21" customFormat="1" ht="24" customHeight="1" x14ac:dyDescent="0.25">
      <c r="A745" s="30" t="s">
        <v>17</v>
      </c>
      <c r="B745" s="29" t="s">
        <v>32</v>
      </c>
      <c r="C745" s="158"/>
      <c r="D745" s="158"/>
      <c r="E745" s="159"/>
      <c r="F745" s="159"/>
      <c r="G745" s="66">
        <f>G746</f>
        <v>3925</v>
      </c>
      <c r="H745" s="66">
        <f t="shared" si="254"/>
        <v>0</v>
      </c>
      <c r="I745" s="66">
        <f t="shared" si="254"/>
        <v>0</v>
      </c>
      <c r="J745" s="66">
        <f t="shared" si="254"/>
        <v>2600</v>
      </c>
      <c r="K745" s="66">
        <f t="shared" si="254"/>
        <v>0</v>
      </c>
      <c r="L745" s="66">
        <f t="shared" si="254"/>
        <v>0</v>
      </c>
      <c r="M745" s="66">
        <f t="shared" si="254"/>
        <v>0</v>
      </c>
      <c r="N745" s="66">
        <f t="shared" si="254"/>
        <v>0</v>
      </c>
      <c r="O745" s="66">
        <f t="shared" si="254"/>
        <v>0</v>
      </c>
      <c r="P745" s="66">
        <f t="shared" si="254"/>
        <v>0</v>
      </c>
      <c r="Q745" s="66">
        <f t="shared" si="254"/>
        <v>0</v>
      </c>
      <c r="R745" s="66">
        <f t="shared" si="254"/>
        <v>0</v>
      </c>
      <c r="S745" s="66">
        <f t="shared" si="254"/>
        <v>2600</v>
      </c>
      <c r="T745" s="66">
        <f t="shared" si="254"/>
        <v>0</v>
      </c>
      <c r="U745" s="66">
        <f t="shared" si="254"/>
        <v>0</v>
      </c>
      <c r="V745" s="66">
        <f t="shared" si="254"/>
        <v>2600</v>
      </c>
    </row>
    <row r="746" spans="1:22" s="21" customFormat="1" ht="37.5" x14ac:dyDescent="0.25">
      <c r="A746" s="36"/>
      <c r="B746" s="65" t="s">
        <v>810</v>
      </c>
      <c r="C746" s="157" t="s">
        <v>163</v>
      </c>
      <c r="D746" s="43" t="s">
        <v>804</v>
      </c>
      <c r="E746" s="38" t="s">
        <v>214</v>
      </c>
      <c r="F746" s="43"/>
      <c r="G746" s="52">
        <v>3925</v>
      </c>
      <c r="H746" s="40"/>
      <c r="I746" s="40"/>
      <c r="J746" s="52">
        <v>2600</v>
      </c>
      <c r="K746" s="52"/>
      <c r="L746" s="40"/>
      <c r="M746" s="40"/>
      <c r="N746" s="52"/>
      <c r="O746" s="52"/>
      <c r="P746" s="40"/>
      <c r="Q746" s="40"/>
      <c r="R746" s="52"/>
      <c r="S746" s="52">
        <v>2600</v>
      </c>
      <c r="T746" s="40"/>
      <c r="U746" s="40"/>
      <c r="V746" s="52">
        <v>2600</v>
      </c>
    </row>
    <row r="747" spans="1:22" s="21" customFormat="1" ht="18.75" x14ac:dyDescent="0.25">
      <c r="A747" s="113" t="s">
        <v>271</v>
      </c>
      <c r="B747" s="155" t="s">
        <v>245</v>
      </c>
      <c r="C747" s="49"/>
      <c r="D747" s="45"/>
      <c r="E747" s="48"/>
      <c r="F747" s="49"/>
      <c r="G747" s="142">
        <f>G748</f>
        <v>16745</v>
      </c>
      <c r="H747" s="142">
        <f t="shared" ref="H747:V749" si="255">H748</f>
        <v>0</v>
      </c>
      <c r="I747" s="142">
        <f t="shared" si="255"/>
        <v>0</v>
      </c>
      <c r="J747" s="142">
        <f t="shared" si="255"/>
        <v>10000</v>
      </c>
      <c r="K747" s="142">
        <f t="shared" si="255"/>
        <v>6000</v>
      </c>
      <c r="L747" s="142">
        <f t="shared" si="255"/>
        <v>0</v>
      </c>
      <c r="M747" s="142">
        <f t="shared" si="255"/>
        <v>0</v>
      </c>
      <c r="N747" s="142">
        <f t="shared" si="255"/>
        <v>6000</v>
      </c>
      <c r="O747" s="142">
        <f t="shared" si="255"/>
        <v>6000</v>
      </c>
      <c r="P747" s="142">
        <f t="shared" si="255"/>
        <v>0</v>
      </c>
      <c r="Q747" s="142">
        <f t="shared" si="255"/>
        <v>0</v>
      </c>
      <c r="R747" s="142">
        <f t="shared" si="255"/>
        <v>6000</v>
      </c>
      <c r="S747" s="142">
        <f t="shared" si="255"/>
        <v>4000</v>
      </c>
      <c r="T747" s="142">
        <f t="shared" si="255"/>
        <v>0</v>
      </c>
      <c r="U747" s="142">
        <f t="shared" si="255"/>
        <v>0</v>
      </c>
      <c r="V747" s="142">
        <f t="shared" si="255"/>
        <v>4000</v>
      </c>
    </row>
    <row r="748" spans="1:22" s="21" customFormat="1" ht="18.75" x14ac:dyDescent="0.25">
      <c r="A748" s="45">
        <v>1</v>
      </c>
      <c r="B748" s="63" t="s">
        <v>88</v>
      </c>
      <c r="C748" s="49"/>
      <c r="D748" s="45"/>
      <c r="E748" s="48"/>
      <c r="F748" s="49"/>
      <c r="G748" s="142">
        <f>G749</f>
        <v>16745</v>
      </c>
      <c r="H748" s="142">
        <f t="shared" si="255"/>
        <v>0</v>
      </c>
      <c r="I748" s="142">
        <f t="shared" si="255"/>
        <v>0</v>
      </c>
      <c r="J748" s="142">
        <f t="shared" si="255"/>
        <v>10000</v>
      </c>
      <c r="K748" s="142">
        <f t="shared" si="255"/>
        <v>6000</v>
      </c>
      <c r="L748" s="142">
        <f t="shared" si="255"/>
        <v>0</v>
      </c>
      <c r="M748" s="142">
        <f t="shared" si="255"/>
        <v>0</v>
      </c>
      <c r="N748" s="142">
        <f t="shared" si="255"/>
        <v>6000</v>
      </c>
      <c r="O748" s="142">
        <f t="shared" si="255"/>
        <v>6000</v>
      </c>
      <c r="P748" s="142">
        <f t="shared" si="255"/>
        <v>0</v>
      </c>
      <c r="Q748" s="142">
        <f t="shared" si="255"/>
        <v>0</v>
      </c>
      <c r="R748" s="142">
        <f t="shared" si="255"/>
        <v>6000</v>
      </c>
      <c r="S748" s="142">
        <f t="shared" si="255"/>
        <v>4000</v>
      </c>
      <c r="T748" s="142">
        <f t="shared" si="255"/>
        <v>0</v>
      </c>
      <c r="U748" s="142">
        <f t="shared" si="255"/>
        <v>0</v>
      </c>
      <c r="V748" s="142">
        <f t="shared" si="255"/>
        <v>4000</v>
      </c>
    </row>
    <row r="749" spans="1:22" s="21" customFormat="1" ht="37.5" x14ac:dyDescent="0.25">
      <c r="A749" s="30" t="s">
        <v>30</v>
      </c>
      <c r="B749" s="29" t="s">
        <v>77</v>
      </c>
      <c r="C749" s="131"/>
      <c r="D749" s="150"/>
      <c r="E749" s="156"/>
      <c r="F749" s="131"/>
      <c r="G749" s="142">
        <f>G750</f>
        <v>16745</v>
      </c>
      <c r="H749" s="142">
        <f t="shared" si="255"/>
        <v>0</v>
      </c>
      <c r="I749" s="142">
        <f t="shared" si="255"/>
        <v>0</v>
      </c>
      <c r="J749" s="142">
        <f t="shared" si="255"/>
        <v>10000</v>
      </c>
      <c r="K749" s="142">
        <f t="shared" si="255"/>
        <v>6000</v>
      </c>
      <c r="L749" s="142">
        <f t="shared" si="255"/>
        <v>0</v>
      </c>
      <c r="M749" s="142">
        <f t="shared" si="255"/>
        <v>0</v>
      </c>
      <c r="N749" s="142">
        <f t="shared" si="255"/>
        <v>6000</v>
      </c>
      <c r="O749" s="142">
        <f t="shared" si="255"/>
        <v>6000</v>
      </c>
      <c r="P749" s="142">
        <f t="shared" si="255"/>
        <v>0</v>
      </c>
      <c r="Q749" s="142">
        <f t="shared" si="255"/>
        <v>0</v>
      </c>
      <c r="R749" s="142">
        <f t="shared" si="255"/>
        <v>6000</v>
      </c>
      <c r="S749" s="142">
        <f t="shared" si="255"/>
        <v>4000</v>
      </c>
      <c r="T749" s="142">
        <f t="shared" si="255"/>
        <v>0</v>
      </c>
      <c r="U749" s="142">
        <f t="shared" si="255"/>
        <v>0</v>
      </c>
      <c r="V749" s="142">
        <f t="shared" si="255"/>
        <v>4000</v>
      </c>
    </row>
    <row r="750" spans="1:22" s="21" customFormat="1" ht="19.5" x14ac:dyDescent="0.25">
      <c r="A750" s="30" t="s">
        <v>17</v>
      </c>
      <c r="B750" s="29" t="s">
        <v>32</v>
      </c>
      <c r="C750" s="131"/>
      <c r="D750" s="150"/>
      <c r="E750" s="156"/>
      <c r="F750" s="131"/>
      <c r="G750" s="142">
        <f>G751+G752</f>
        <v>16745</v>
      </c>
      <c r="H750" s="142">
        <f t="shared" ref="H750:V750" si="256">H751+H752</f>
        <v>0</v>
      </c>
      <c r="I750" s="142">
        <f t="shared" si="256"/>
        <v>0</v>
      </c>
      <c r="J750" s="142">
        <f t="shared" si="256"/>
        <v>10000</v>
      </c>
      <c r="K750" s="142">
        <f t="shared" si="256"/>
        <v>6000</v>
      </c>
      <c r="L750" s="142">
        <f t="shared" si="256"/>
        <v>0</v>
      </c>
      <c r="M750" s="142">
        <f t="shared" si="256"/>
        <v>0</v>
      </c>
      <c r="N750" s="142">
        <f t="shared" si="256"/>
        <v>6000</v>
      </c>
      <c r="O750" s="142">
        <f t="shared" si="256"/>
        <v>6000</v>
      </c>
      <c r="P750" s="142">
        <f t="shared" si="256"/>
        <v>0</v>
      </c>
      <c r="Q750" s="142">
        <f t="shared" si="256"/>
        <v>0</v>
      </c>
      <c r="R750" s="142">
        <f t="shared" si="256"/>
        <v>6000</v>
      </c>
      <c r="S750" s="142">
        <f t="shared" si="256"/>
        <v>4000</v>
      </c>
      <c r="T750" s="142">
        <f t="shared" si="256"/>
        <v>0</v>
      </c>
      <c r="U750" s="142">
        <f t="shared" si="256"/>
        <v>0</v>
      </c>
      <c r="V750" s="142">
        <f t="shared" si="256"/>
        <v>4000</v>
      </c>
    </row>
    <row r="751" spans="1:22" s="21" customFormat="1" ht="75" x14ac:dyDescent="0.25">
      <c r="A751" s="36"/>
      <c r="B751" s="160" t="s">
        <v>811</v>
      </c>
      <c r="C751" s="43" t="s">
        <v>812</v>
      </c>
      <c r="D751" s="36" t="s">
        <v>797</v>
      </c>
      <c r="E751" s="38" t="s">
        <v>35</v>
      </c>
      <c r="F751" s="122" t="s">
        <v>813</v>
      </c>
      <c r="G751" s="52">
        <v>8117</v>
      </c>
      <c r="H751" s="40"/>
      <c r="I751" s="40"/>
      <c r="J751" s="52">
        <v>5000</v>
      </c>
      <c r="K751" s="39">
        <v>3000</v>
      </c>
      <c r="L751" s="40"/>
      <c r="M751" s="40"/>
      <c r="N751" s="39">
        <v>3000</v>
      </c>
      <c r="O751" s="39">
        <v>3000</v>
      </c>
      <c r="P751" s="40"/>
      <c r="Q751" s="40"/>
      <c r="R751" s="39">
        <v>3000</v>
      </c>
      <c r="S751" s="52">
        <v>2000</v>
      </c>
      <c r="T751" s="40"/>
      <c r="U751" s="40"/>
      <c r="V751" s="52">
        <v>2000</v>
      </c>
    </row>
    <row r="752" spans="1:22" s="21" customFormat="1" ht="75" x14ac:dyDescent="0.25">
      <c r="A752" s="36"/>
      <c r="B752" s="160" t="s">
        <v>814</v>
      </c>
      <c r="C752" s="89" t="s">
        <v>247</v>
      </c>
      <c r="D752" s="36" t="s">
        <v>797</v>
      </c>
      <c r="E752" s="43" t="s">
        <v>96</v>
      </c>
      <c r="F752" s="122" t="s">
        <v>815</v>
      </c>
      <c r="G752" s="86">
        <v>8628</v>
      </c>
      <c r="H752" s="40"/>
      <c r="I752" s="40"/>
      <c r="J752" s="52">
        <v>5000</v>
      </c>
      <c r="K752" s="53">
        <v>3000</v>
      </c>
      <c r="L752" s="40"/>
      <c r="M752" s="40"/>
      <c r="N752" s="53">
        <v>3000</v>
      </c>
      <c r="O752" s="53">
        <v>3000</v>
      </c>
      <c r="P752" s="40"/>
      <c r="Q752" s="40"/>
      <c r="R752" s="53">
        <v>3000</v>
      </c>
      <c r="S752" s="52">
        <v>2000</v>
      </c>
      <c r="T752" s="40"/>
      <c r="U752" s="40"/>
      <c r="V752" s="52">
        <v>2000</v>
      </c>
    </row>
    <row r="753" spans="1:22" s="21" customFormat="1" ht="18.75" x14ac:dyDescent="0.25">
      <c r="A753" s="113" t="s">
        <v>323</v>
      </c>
      <c r="B753" s="155" t="s">
        <v>195</v>
      </c>
      <c r="C753" s="49"/>
      <c r="D753" s="45"/>
      <c r="E753" s="48"/>
      <c r="F753" s="49"/>
      <c r="G753" s="142">
        <f>G754</f>
        <v>4333</v>
      </c>
      <c r="H753" s="142">
        <f t="shared" ref="H753:V755" si="257">H754</f>
        <v>0</v>
      </c>
      <c r="I753" s="142">
        <f t="shared" si="257"/>
        <v>0</v>
      </c>
      <c r="J753" s="142">
        <f t="shared" si="257"/>
        <v>4000</v>
      </c>
      <c r="K753" s="142">
        <f t="shared" si="257"/>
        <v>2000</v>
      </c>
      <c r="L753" s="142">
        <f t="shared" si="257"/>
        <v>0</v>
      </c>
      <c r="M753" s="142">
        <f t="shared" si="257"/>
        <v>0</v>
      </c>
      <c r="N753" s="142">
        <f t="shared" si="257"/>
        <v>2000</v>
      </c>
      <c r="O753" s="142">
        <f t="shared" si="257"/>
        <v>2000</v>
      </c>
      <c r="P753" s="142">
        <f t="shared" si="257"/>
        <v>0</v>
      </c>
      <c r="Q753" s="142">
        <f t="shared" si="257"/>
        <v>0</v>
      </c>
      <c r="R753" s="142">
        <f t="shared" si="257"/>
        <v>2000</v>
      </c>
      <c r="S753" s="142">
        <f t="shared" si="257"/>
        <v>2000</v>
      </c>
      <c r="T753" s="142">
        <f t="shared" si="257"/>
        <v>0</v>
      </c>
      <c r="U753" s="142">
        <f t="shared" si="257"/>
        <v>0</v>
      </c>
      <c r="V753" s="142">
        <f t="shared" si="257"/>
        <v>2000</v>
      </c>
    </row>
    <row r="754" spans="1:22" s="21" customFormat="1" ht="18.75" x14ac:dyDescent="0.25">
      <c r="A754" s="45">
        <v>1</v>
      </c>
      <c r="B754" s="63" t="s">
        <v>88</v>
      </c>
      <c r="C754" s="49"/>
      <c r="D754" s="45"/>
      <c r="E754" s="48"/>
      <c r="F754" s="49"/>
      <c r="G754" s="142">
        <f>G755</f>
        <v>4333</v>
      </c>
      <c r="H754" s="142">
        <f t="shared" si="257"/>
        <v>0</v>
      </c>
      <c r="I754" s="142">
        <f t="shared" si="257"/>
        <v>0</v>
      </c>
      <c r="J754" s="142">
        <f t="shared" si="257"/>
        <v>4000</v>
      </c>
      <c r="K754" s="142">
        <f t="shared" si="257"/>
        <v>2000</v>
      </c>
      <c r="L754" s="142">
        <f t="shared" si="257"/>
        <v>0</v>
      </c>
      <c r="M754" s="142">
        <f t="shared" si="257"/>
        <v>0</v>
      </c>
      <c r="N754" s="142">
        <f t="shared" si="257"/>
        <v>2000</v>
      </c>
      <c r="O754" s="142">
        <f t="shared" si="257"/>
        <v>2000</v>
      </c>
      <c r="P754" s="142">
        <f t="shared" si="257"/>
        <v>0</v>
      </c>
      <c r="Q754" s="142">
        <f t="shared" si="257"/>
        <v>0</v>
      </c>
      <c r="R754" s="142">
        <f t="shared" si="257"/>
        <v>2000</v>
      </c>
      <c r="S754" s="142">
        <f t="shared" si="257"/>
        <v>2000</v>
      </c>
      <c r="T754" s="142">
        <f t="shared" si="257"/>
        <v>0</v>
      </c>
      <c r="U754" s="142">
        <f t="shared" si="257"/>
        <v>0</v>
      </c>
      <c r="V754" s="142">
        <f t="shared" si="257"/>
        <v>2000</v>
      </c>
    </row>
    <row r="755" spans="1:22" s="21" customFormat="1" ht="37.5" x14ac:dyDescent="0.25">
      <c r="A755" s="30" t="s">
        <v>30</v>
      </c>
      <c r="B755" s="29" t="s">
        <v>31</v>
      </c>
      <c r="C755" s="131"/>
      <c r="D755" s="150"/>
      <c r="E755" s="156"/>
      <c r="F755" s="131"/>
      <c r="G755" s="142">
        <f>G756</f>
        <v>4333</v>
      </c>
      <c r="H755" s="142">
        <f t="shared" si="257"/>
        <v>0</v>
      </c>
      <c r="I755" s="142">
        <f t="shared" si="257"/>
        <v>0</v>
      </c>
      <c r="J755" s="142">
        <f t="shared" si="257"/>
        <v>4000</v>
      </c>
      <c r="K755" s="142">
        <f t="shared" si="257"/>
        <v>2000</v>
      </c>
      <c r="L755" s="142">
        <f t="shared" si="257"/>
        <v>0</v>
      </c>
      <c r="M755" s="142">
        <f t="shared" si="257"/>
        <v>0</v>
      </c>
      <c r="N755" s="142">
        <f t="shared" si="257"/>
        <v>2000</v>
      </c>
      <c r="O755" s="142">
        <f t="shared" si="257"/>
        <v>2000</v>
      </c>
      <c r="P755" s="142">
        <f t="shared" si="257"/>
        <v>0</v>
      </c>
      <c r="Q755" s="142">
        <f t="shared" si="257"/>
        <v>0</v>
      </c>
      <c r="R755" s="142">
        <f t="shared" si="257"/>
        <v>2000</v>
      </c>
      <c r="S755" s="142">
        <f t="shared" si="257"/>
        <v>2000</v>
      </c>
      <c r="T755" s="142">
        <f t="shared" si="257"/>
        <v>0</v>
      </c>
      <c r="U755" s="142">
        <f t="shared" si="257"/>
        <v>0</v>
      </c>
      <c r="V755" s="142">
        <f t="shared" si="257"/>
        <v>2000</v>
      </c>
    </row>
    <row r="756" spans="1:22" s="21" customFormat="1" ht="19.5" x14ac:dyDescent="0.25">
      <c r="A756" s="30" t="s">
        <v>17</v>
      </c>
      <c r="B756" s="29" t="s">
        <v>32</v>
      </c>
      <c r="C756" s="131"/>
      <c r="D756" s="150"/>
      <c r="E756" s="156"/>
      <c r="F756" s="131"/>
      <c r="G756" s="142">
        <f>G757+G758</f>
        <v>4333</v>
      </c>
      <c r="H756" s="142">
        <f t="shared" ref="H756:V756" si="258">H757+H758</f>
        <v>0</v>
      </c>
      <c r="I756" s="142">
        <f t="shared" si="258"/>
        <v>0</v>
      </c>
      <c r="J756" s="142">
        <f t="shared" si="258"/>
        <v>4000</v>
      </c>
      <c r="K756" s="142">
        <f t="shared" si="258"/>
        <v>2000</v>
      </c>
      <c r="L756" s="142">
        <f t="shared" si="258"/>
        <v>0</v>
      </c>
      <c r="M756" s="142">
        <f t="shared" si="258"/>
        <v>0</v>
      </c>
      <c r="N756" s="142">
        <f t="shared" si="258"/>
        <v>2000</v>
      </c>
      <c r="O756" s="142">
        <f t="shared" si="258"/>
        <v>2000</v>
      </c>
      <c r="P756" s="142">
        <f t="shared" si="258"/>
        <v>0</v>
      </c>
      <c r="Q756" s="142">
        <f t="shared" si="258"/>
        <v>0</v>
      </c>
      <c r="R756" s="142">
        <f t="shared" si="258"/>
        <v>2000</v>
      </c>
      <c r="S756" s="142">
        <f t="shared" si="258"/>
        <v>2000</v>
      </c>
      <c r="T756" s="142">
        <f t="shared" si="258"/>
        <v>0</v>
      </c>
      <c r="U756" s="142">
        <f t="shared" si="258"/>
        <v>0</v>
      </c>
      <c r="V756" s="142">
        <f t="shared" si="258"/>
        <v>2000</v>
      </c>
    </row>
    <row r="757" spans="1:22" s="21" customFormat="1" ht="112.5" x14ac:dyDescent="0.25">
      <c r="A757" s="36"/>
      <c r="B757" s="65" t="s">
        <v>816</v>
      </c>
      <c r="C757" s="43" t="s">
        <v>197</v>
      </c>
      <c r="D757" s="43" t="s">
        <v>804</v>
      </c>
      <c r="E757" s="43" t="s">
        <v>96</v>
      </c>
      <c r="F757" s="43" t="s">
        <v>817</v>
      </c>
      <c r="G757" s="53">
        <v>1921</v>
      </c>
      <c r="H757" s="40"/>
      <c r="I757" s="40"/>
      <c r="J757" s="52">
        <v>1700</v>
      </c>
      <c r="K757" s="52">
        <v>1000</v>
      </c>
      <c r="L757" s="40"/>
      <c r="M757" s="40"/>
      <c r="N757" s="52">
        <v>1000</v>
      </c>
      <c r="O757" s="52">
        <v>1000</v>
      </c>
      <c r="P757" s="40"/>
      <c r="Q757" s="40"/>
      <c r="R757" s="52">
        <v>1000</v>
      </c>
      <c r="S757" s="52">
        <v>700</v>
      </c>
      <c r="T757" s="40"/>
      <c r="U757" s="40"/>
      <c r="V757" s="52">
        <v>700</v>
      </c>
    </row>
    <row r="758" spans="1:22" s="21" customFormat="1" ht="112.5" x14ac:dyDescent="0.25">
      <c r="A758" s="36"/>
      <c r="B758" s="65" t="s">
        <v>818</v>
      </c>
      <c r="C758" s="43" t="s">
        <v>197</v>
      </c>
      <c r="D758" s="43" t="s">
        <v>804</v>
      </c>
      <c r="E758" s="43" t="s">
        <v>96</v>
      </c>
      <c r="F758" s="43" t="s">
        <v>819</v>
      </c>
      <c r="G758" s="53">
        <v>2412</v>
      </c>
      <c r="H758" s="40"/>
      <c r="I758" s="40"/>
      <c r="J758" s="52">
        <v>2300</v>
      </c>
      <c r="K758" s="52">
        <v>1000</v>
      </c>
      <c r="L758" s="40"/>
      <c r="M758" s="40"/>
      <c r="N758" s="52">
        <v>1000</v>
      </c>
      <c r="O758" s="52">
        <v>1000</v>
      </c>
      <c r="P758" s="40"/>
      <c r="Q758" s="40"/>
      <c r="R758" s="52">
        <v>1000</v>
      </c>
      <c r="S758" s="52">
        <v>1300</v>
      </c>
      <c r="T758" s="40"/>
      <c r="U758" s="40"/>
      <c r="V758" s="52">
        <v>1300</v>
      </c>
    </row>
    <row r="759" spans="1:22" s="21" customFormat="1" ht="18.75" x14ac:dyDescent="0.25">
      <c r="A759" s="113" t="s">
        <v>347</v>
      </c>
      <c r="B759" s="155" t="s">
        <v>87</v>
      </c>
      <c r="C759" s="45"/>
      <c r="D759" s="45"/>
      <c r="E759" s="48"/>
      <c r="F759" s="49"/>
      <c r="G759" s="142">
        <f>G760</f>
        <v>7904</v>
      </c>
      <c r="H759" s="142">
        <f t="shared" ref="H759:V762" si="259">H760</f>
        <v>0</v>
      </c>
      <c r="I759" s="142">
        <f t="shared" si="259"/>
        <v>0</v>
      </c>
      <c r="J759" s="142">
        <f t="shared" si="259"/>
        <v>3500</v>
      </c>
      <c r="K759" s="142">
        <f t="shared" si="259"/>
        <v>3000</v>
      </c>
      <c r="L759" s="142">
        <f t="shared" si="259"/>
        <v>0</v>
      </c>
      <c r="M759" s="142">
        <f t="shared" si="259"/>
        <v>0</v>
      </c>
      <c r="N759" s="142">
        <f t="shared" si="259"/>
        <v>3000</v>
      </c>
      <c r="O759" s="142">
        <f t="shared" si="259"/>
        <v>3000</v>
      </c>
      <c r="P759" s="142">
        <f t="shared" si="259"/>
        <v>0</v>
      </c>
      <c r="Q759" s="142">
        <f t="shared" si="259"/>
        <v>0</v>
      </c>
      <c r="R759" s="142">
        <f t="shared" si="259"/>
        <v>3000</v>
      </c>
      <c r="S759" s="142">
        <f t="shared" si="259"/>
        <v>500</v>
      </c>
      <c r="T759" s="142">
        <f t="shared" si="259"/>
        <v>0</v>
      </c>
      <c r="U759" s="142">
        <f t="shared" si="259"/>
        <v>0</v>
      </c>
      <c r="V759" s="142">
        <f t="shared" si="259"/>
        <v>500</v>
      </c>
    </row>
    <row r="760" spans="1:22" s="21" customFormat="1" ht="18.75" x14ac:dyDescent="0.25">
      <c r="A760" s="45">
        <v>1</v>
      </c>
      <c r="B760" s="63" t="s">
        <v>88</v>
      </c>
      <c r="C760" s="45"/>
      <c r="D760" s="45"/>
      <c r="E760" s="48"/>
      <c r="F760" s="49"/>
      <c r="G760" s="142">
        <f>G761</f>
        <v>7904</v>
      </c>
      <c r="H760" s="142">
        <f t="shared" si="259"/>
        <v>0</v>
      </c>
      <c r="I760" s="142">
        <f t="shared" si="259"/>
        <v>0</v>
      </c>
      <c r="J760" s="142">
        <f t="shared" si="259"/>
        <v>3500</v>
      </c>
      <c r="K760" s="142">
        <f t="shared" si="259"/>
        <v>3000</v>
      </c>
      <c r="L760" s="142">
        <f t="shared" si="259"/>
        <v>0</v>
      </c>
      <c r="M760" s="142">
        <f t="shared" si="259"/>
        <v>0</v>
      </c>
      <c r="N760" s="142">
        <f t="shared" si="259"/>
        <v>3000</v>
      </c>
      <c r="O760" s="142">
        <f t="shared" si="259"/>
        <v>3000</v>
      </c>
      <c r="P760" s="142">
        <f t="shared" si="259"/>
        <v>0</v>
      </c>
      <c r="Q760" s="142">
        <f t="shared" si="259"/>
        <v>0</v>
      </c>
      <c r="R760" s="142">
        <f t="shared" si="259"/>
        <v>3000</v>
      </c>
      <c r="S760" s="142">
        <f t="shared" si="259"/>
        <v>500</v>
      </c>
      <c r="T760" s="142">
        <f t="shared" si="259"/>
        <v>0</v>
      </c>
      <c r="U760" s="142">
        <f t="shared" si="259"/>
        <v>0</v>
      </c>
      <c r="V760" s="142">
        <f t="shared" si="259"/>
        <v>500</v>
      </c>
    </row>
    <row r="761" spans="1:22" s="21" customFormat="1" ht="37.5" x14ac:dyDescent="0.25">
      <c r="A761" s="30" t="s">
        <v>30</v>
      </c>
      <c r="B761" s="29" t="s">
        <v>77</v>
      </c>
      <c r="C761" s="45"/>
      <c r="D761" s="45"/>
      <c r="E761" s="48"/>
      <c r="F761" s="49"/>
      <c r="G761" s="142">
        <f>G762</f>
        <v>7904</v>
      </c>
      <c r="H761" s="142">
        <f t="shared" si="259"/>
        <v>0</v>
      </c>
      <c r="I761" s="142">
        <f t="shared" si="259"/>
        <v>0</v>
      </c>
      <c r="J761" s="142">
        <f t="shared" si="259"/>
        <v>3500</v>
      </c>
      <c r="K761" s="142">
        <f t="shared" si="259"/>
        <v>3000</v>
      </c>
      <c r="L761" s="142">
        <f t="shared" si="259"/>
        <v>0</v>
      </c>
      <c r="M761" s="142">
        <f t="shared" si="259"/>
        <v>0</v>
      </c>
      <c r="N761" s="142">
        <f t="shared" si="259"/>
        <v>3000</v>
      </c>
      <c r="O761" s="142">
        <f t="shared" si="259"/>
        <v>3000</v>
      </c>
      <c r="P761" s="142">
        <f t="shared" si="259"/>
        <v>0</v>
      </c>
      <c r="Q761" s="142">
        <f t="shared" si="259"/>
        <v>0</v>
      </c>
      <c r="R761" s="142">
        <f t="shared" si="259"/>
        <v>3000</v>
      </c>
      <c r="S761" s="142">
        <f t="shared" si="259"/>
        <v>500</v>
      </c>
      <c r="T761" s="142">
        <f t="shared" si="259"/>
        <v>0</v>
      </c>
      <c r="U761" s="142">
        <f t="shared" si="259"/>
        <v>0</v>
      </c>
      <c r="V761" s="142">
        <f t="shared" si="259"/>
        <v>500</v>
      </c>
    </row>
    <row r="762" spans="1:22" s="21" customFormat="1" ht="19.5" x14ac:dyDescent="0.25">
      <c r="A762" s="30" t="s">
        <v>17</v>
      </c>
      <c r="B762" s="29" t="s">
        <v>32</v>
      </c>
      <c r="C762" s="150"/>
      <c r="D762" s="150"/>
      <c r="E762" s="156"/>
      <c r="F762" s="131"/>
      <c r="G762" s="142">
        <f>G763</f>
        <v>7904</v>
      </c>
      <c r="H762" s="142">
        <f t="shared" si="259"/>
        <v>0</v>
      </c>
      <c r="I762" s="142">
        <f t="shared" si="259"/>
        <v>0</v>
      </c>
      <c r="J762" s="142">
        <f t="shared" si="259"/>
        <v>3500</v>
      </c>
      <c r="K762" s="142">
        <f t="shared" si="259"/>
        <v>3000</v>
      </c>
      <c r="L762" s="142">
        <f t="shared" si="259"/>
        <v>0</v>
      </c>
      <c r="M762" s="142">
        <f t="shared" si="259"/>
        <v>0</v>
      </c>
      <c r="N762" s="142">
        <f t="shared" si="259"/>
        <v>3000</v>
      </c>
      <c r="O762" s="142">
        <f t="shared" si="259"/>
        <v>3000</v>
      </c>
      <c r="P762" s="142">
        <f t="shared" si="259"/>
        <v>0</v>
      </c>
      <c r="Q762" s="142">
        <f t="shared" si="259"/>
        <v>0</v>
      </c>
      <c r="R762" s="142">
        <f t="shared" si="259"/>
        <v>3000</v>
      </c>
      <c r="S762" s="142">
        <f t="shared" si="259"/>
        <v>500</v>
      </c>
      <c r="T762" s="142">
        <f t="shared" si="259"/>
        <v>0</v>
      </c>
      <c r="U762" s="142">
        <f t="shared" si="259"/>
        <v>0</v>
      </c>
      <c r="V762" s="142">
        <f t="shared" si="259"/>
        <v>500</v>
      </c>
    </row>
    <row r="763" spans="1:22" s="21" customFormat="1" ht="75" x14ac:dyDescent="0.25">
      <c r="A763" s="36"/>
      <c r="B763" s="65" t="s">
        <v>820</v>
      </c>
      <c r="C763" s="43" t="s">
        <v>90</v>
      </c>
      <c r="D763" s="43" t="s">
        <v>804</v>
      </c>
      <c r="E763" s="43" t="s">
        <v>35</v>
      </c>
      <c r="F763" s="43" t="s">
        <v>821</v>
      </c>
      <c r="G763" s="53">
        <v>7904</v>
      </c>
      <c r="H763" s="40"/>
      <c r="I763" s="40"/>
      <c r="J763" s="52">
        <v>3500</v>
      </c>
      <c r="K763" s="52">
        <v>3000</v>
      </c>
      <c r="L763" s="40"/>
      <c r="M763" s="40"/>
      <c r="N763" s="52">
        <v>3000</v>
      </c>
      <c r="O763" s="52">
        <v>3000</v>
      </c>
      <c r="P763" s="40"/>
      <c r="Q763" s="40"/>
      <c r="R763" s="52">
        <v>3000</v>
      </c>
      <c r="S763" s="52">
        <v>500</v>
      </c>
      <c r="T763" s="40"/>
      <c r="U763" s="40"/>
      <c r="V763" s="52">
        <v>500</v>
      </c>
    </row>
    <row r="764" spans="1:22" s="26" customFormat="1" ht="18.75" x14ac:dyDescent="0.25">
      <c r="A764" s="22" t="s">
        <v>822</v>
      </c>
      <c r="B764" s="125" t="s">
        <v>823</v>
      </c>
      <c r="C764" s="24"/>
      <c r="D764" s="24"/>
      <c r="E764" s="59"/>
      <c r="F764" s="118"/>
      <c r="G764" s="119">
        <f>G765+G770</f>
        <v>32551</v>
      </c>
      <c r="H764" s="119">
        <f t="shared" ref="H764:V764" si="260">H765+H770</f>
        <v>0</v>
      </c>
      <c r="I764" s="119">
        <f t="shared" si="260"/>
        <v>0</v>
      </c>
      <c r="J764" s="119">
        <f t="shared" si="260"/>
        <v>32323</v>
      </c>
      <c r="K764" s="119">
        <f t="shared" si="260"/>
        <v>1300</v>
      </c>
      <c r="L764" s="119">
        <f t="shared" si="260"/>
        <v>0</v>
      </c>
      <c r="M764" s="119">
        <f t="shared" si="260"/>
        <v>0</v>
      </c>
      <c r="N764" s="119">
        <f t="shared" si="260"/>
        <v>1300</v>
      </c>
      <c r="O764" s="119">
        <f t="shared" si="260"/>
        <v>1300</v>
      </c>
      <c r="P764" s="119">
        <f t="shared" si="260"/>
        <v>0</v>
      </c>
      <c r="Q764" s="119">
        <f t="shared" si="260"/>
        <v>0</v>
      </c>
      <c r="R764" s="119">
        <f t="shared" si="260"/>
        <v>1300</v>
      </c>
      <c r="S764" s="119">
        <f t="shared" si="260"/>
        <v>16000</v>
      </c>
      <c r="T764" s="119">
        <f t="shared" si="260"/>
        <v>0</v>
      </c>
      <c r="U764" s="119">
        <f t="shared" si="260"/>
        <v>0</v>
      </c>
      <c r="V764" s="119">
        <f t="shared" si="260"/>
        <v>16000</v>
      </c>
    </row>
    <row r="765" spans="1:22" s="21" customFormat="1" ht="48" customHeight="1" x14ac:dyDescent="0.25">
      <c r="A765" s="17" t="s">
        <v>4</v>
      </c>
      <c r="B765" s="46" t="s">
        <v>824</v>
      </c>
      <c r="C765" s="19"/>
      <c r="D765" s="19"/>
      <c r="E765" s="38"/>
      <c r="F765" s="122"/>
      <c r="G765" s="121">
        <f>G766</f>
        <v>9323</v>
      </c>
      <c r="H765" s="121">
        <f t="shared" ref="H765:V768" si="261">H766</f>
        <v>0</v>
      </c>
      <c r="I765" s="121">
        <f t="shared" si="261"/>
        <v>0</v>
      </c>
      <c r="J765" s="121">
        <f t="shared" si="261"/>
        <v>9323</v>
      </c>
      <c r="K765" s="121">
        <f t="shared" si="261"/>
        <v>1300</v>
      </c>
      <c r="L765" s="121">
        <f t="shared" si="261"/>
        <v>0</v>
      </c>
      <c r="M765" s="121">
        <f t="shared" si="261"/>
        <v>0</v>
      </c>
      <c r="N765" s="121">
        <f t="shared" si="261"/>
        <v>1300</v>
      </c>
      <c r="O765" s="121">
        <f t="shared" si="261"/>
        <v>1300</v>
      </c>
      <c r="P765" s="121">
        <f t="shared" si="261"/>
        <v>0</v>
      </c>
      <c r="Q765" s="121">
        <f t="shared" si="261"/>
        <v>0</v>
      </c>
      <c r="R765" s="121">
        <f t="shared" si="261"/>
        <v>1300</v>
      </c>
      <c r="S765" s="121">
        <f t="shared" si="261"/>
        <v>6000</v>
      </c>
      <c r="T765" s="121">
        <f t="shared" si="261"/>
        <v>0</v>
      </c>
      <c r="U765" s="121">
        <f t="shared" si="261"/>
        <v>0</v>
      </c>
      <c r="V765" s="121">
        <f t="shared" si="261"/>
        <v>6000</v>
      </c>
    </row>
    <row r="766" spans="1:22" s="21" customFormat="1" ht="18.75" x14ac:dyDescent="0.25">
      <c r="A766" s="45">
        <v>1</v>
      </c>
      <c r="B766" s="63" t="s">
        <v>88</v>
      </c>
      <c r="C766" s="19"/>
      <c r="D766" s="19"/>
      <c r="E766" s="38"/>
      <c r="F766" s="122"/>
      <c r="G766" s="121">
        <f>G767</f>
        <v>9323</v>
      </c>
      <c r="H766" s="121">
        <f t="shared" si="261"/>
        <v>0</v>
      </c>
      <c r="I766" s="121">
        <f t="shared" si="261"/>
        <v>0</v>
      </c>
      <c r="J766" s="121">
        <f t="shared" si="261"/>
        <v>9323</v>
      </c>
      <c r="K766" s="121">
        <f t="shared" si="261"/>
        <v>1300</v>
      </c>
      <c r="L766" s="121">
        <f t="shared" si="261"/>
        <v>0</v>
      </c>
      <c r="M766" s="121">
        <f t="shared" si="261"/>
        <v>0</v>
      </c>
      <c r="N766" s="121">
        <f t="shared" si="261"/>
        <v>1300</v>
      </c>
      <c r="O766" s="121">
        <f t="shared" si="261"/>
        <v>1300</v>
      </c>
      <c r="P766" s="121">
        <f t="shared" si="261"/>
        <v>0</v>
      </c>
      <c r="Q766" s="121">
        <f t="shared" si="261"/>
        <v>0</v>
      </c>
      <c r="R766" s="121">
        <f t="shared" si="261"/>
        <v>1300</v>
      </c>
      <c r="S766" s="121">
        <f t="shared" si="261"/>
        <v>6000</v>
      </c>
      <c r="T766" s="121">
        <f t="shared" si="261"/>
        <v>0</v>
      </c>
      <c r="U766" s="121">
        <f t="shared" si="261"/>
        <v>0</v>
      </c>
      <c r="V766" s="121">
        <f t="shared" si="261"/>
        <v>6000</v>
      </c>
    </row>
    <row r="767" spans="1:22" s="21" customFormat="1" ht="37.5" x14ac:dyDescent="0.25">
      <c r="A767" s="30" t="s">
        <v>30</v>
      </c>
      <c r="B767" s="29" t="s">
        <v>31</v>
      </c>
      <c r="C767" s="19"/>
      <c r="D767" s="19"/>
      <c r="E767" s="38"/>
      <c r="F767" s="122"/>
      <c r="G767" s="121">
        <f>G768</f>
        <v>9323</v>
      </c>
      <c r="H767" s="121">
        <f t="shared" si="261"/>
        <v>0</v>
      </c>
      <c r="I767" s="121">
        <f t="shared" si="261"/>
        <v>0</v>
      </c>
      <c r="J767" s="121">
        <f t="shared" si="261"/>
        <v>9323</v>
      </c>
      <c r="K767" s="121">
        <f t="shared" si="261"/>
        <v>1300</v>
      </c>
      <c r="L767" s="121">
        <f t="shared" si="261"/>
        <v>0</v>
      </c>
      <c r="M767" s="121">
        <f t="shared" si="261"/>
        <v>0</v>
      </c>
      <c r="N767" s="121">
        <f t="shared" si="261"/>
        <v>1300</v>
      </c>
      <c r="O767" s="121">
        <f t="shared" si="261"/>
        <v>1300</v>
      </c>
      <c r="P767" s="121">
        <f t="shared" si="261"/>
        <v>0</v>
      </c>
      <c r="Q767" s="121">
        <f t="shared" si="261"/>
        <v>0</v>
      </c>
      <c r="R767" s="121">
        <f t="shared" si="261"/>
        <v>1300</v>
      </c>
      <c r="S767" s="121">
        <f t="shared" si="261"/>
        <v>6000</v>
      </c>
      <c r="T767" s="121">
        <f t="shared" si="261"/>
        <v>0</v>
      </c>
      <c r="U767" s="121">
        <f t="shared" si="261"/>
        <v>0</v>
      </c>
      <c r="V767" s="121">
        <f t="shared" si="261"/>
        <v>6000</v>
      </c>
    </row>
    <row r="768" spans="1:22" s="21" customFormat="1" ht="18.75" x14ac:dyDescent="0.25">
      <c r="A768" s="30" t="s">
        <v>17</v>
      </c>
      <c r="B768" s="29" t="s">
        <v>32</v>
      </c>
      <c r="C768" s="19"/>
      <c r="D768" s="19"/>
      <c r="E768" s="38"/>
      <c r="F768" s="122"/>
      <c r="G768" s="121">
        <f>G769</f>
        <v>9323</v>
      </c>
      <c r="H768" s="121">
        <f t="shared" si="261"/>
        <v>0</v>
      </c>
      <c r="I768" s="121">
        <f t="shared" si="261"/>
        <v>0</v>
      </c>
      <c r="J768" s="121">
        <f t="shared" si="261"/>
        <v>9323</v>
      </c>
      <c r="K768" s="121">
        <f t="shared" si="261"/>
        <v>1300</v>
      </c>
      <c r="L768" s="121">
        <f t="shared" si="261"/>
        <v>0</v>
      </c>
      <c r="M768" s="121">
        <f t="shared" si="261"/>
        <v>0</v>
      </c>
      <c r="N768" s="121">
        <f t="shared" si="261"/>
        <v>1300</v>
      </c>
      <c r="O768" s="121">
        <f t="shared" si="261"/>
        <v>1300</v>
      </c>
      <c r="P768" s="121">
        <f t="shared" si="261"/>
        <v>0</v>
      </c>
      <c r="Q768" s="121">
        <f t="shared" si="261"/>
        <v>0</v>
      </c>
      <c r="R768" s="121">
        <f t="shared" si="261"/>
        <v>1300</v>
      </c>
      <c r="S768" s="121">
        <f t="shared" si="261"/>
        <v>6000</v>
      </c>
      <c r="T768" s="121">
        <f t="shared" si="261"/>
        <v>0</v>
      </c>
      <c r="U768" s="121">
        <f t="shared" si="261"/>
        <v>0</v>
      </c>
      <c r="V768" s="121">
        <f t="shared" si="261"/>
        <v>6000</v>
      </c>
    </row>
    <row r="769" spans="1:244" s="21" customFormat="1" ht="75" x14ac:dyDescent="0.25">
      <c r="A769" s="17"/>
      <c r="B769" s="42" t="s">
        <v>825</v>
      </c>
      <c r="C769" s="19" t="s">
        <v>826</v>
      </c>
      <c r="D769" s="19"/>
      <c r="E769" s="43" t="s">
        <v>41</v>
      </c>
      <c r="F769" s="43" t="s">
        <v>827</v>
      </c>
      <c r="G769" s="41">
        <v>9323</v>
      </c>
      <c r="H769" s="40"/>
      <c r="I769" s="40"/>
      <c r="J769" s="41">
        <v>9323</v>
      </c>
      <c r="K769" s="52">
        <v>1300</v>
      </c>
      <c r="L769" s="40"/>
      <c r="M769" s="40"/>
      <c r="N769" s="52">
        <v>1300</v>
      </c>
      <c r="O769" s="52">
        <v>1300</v>
      </c>
      <c r="P769" s="40"/>
      <c r="Q769" s="40"/>
      <c r="R769" s="52">
        <v>1300</v>
      </c>
      <c r="S769" s="41">
        <v>6000</v>
      </c>
      <c r="T769" s="40"/>
      <c r="U769" s="40"/>
      <c r="V769" s="41">
        <v>6000</v>
      </c>
    </row>
    <row r="770" spans="1:244" s="50" customFormat="1" ht="18.75" x14ac:dyDescent="0.25">
      <c r="A770" s="17" t="s">
        <v>5</v>
      </c>
      <c r="B770" s="46" t="s">
        <v>124</v>
      </c>
      <c r="C770" s="47"/>
      <c r="D770" s="47"/>
      <c r="E770" s="49"/>
      <c r="F770" s="49"/>
      <c r="G770" s="161">
        <f>G771</f>
        <v>23228</v>
      </c>
      <c r="H770" s="161">
        <f t="shared" ref="H770:V773" si="262">H771</f>
        <v>0</v>
      </c>
      <c r="I770" s="161">
        <f t="shared" si="262"/>
        <v>0</v>
      </c>
      <c r="J770" s="161">
        <f t="shared" si="262"/>
        <v>23000</v>
      </c>
      <c r="K770" s="161">
        <f t="shared" si="262"/>
        <v>0</v>
      </c>
      <c r="L770" s="161">
        <f t="shared" si="262"/>
        <v>0</v>
      </c>
      <c r="M770" s="161">
        <f t="shared" si="262"/>
        <v>0</v>
      </c>
      <c r="N770" s="161">
        <f t="shared" si="262"/>
        <v>0</v>
      </c>
      <c r="O770" s="161">
        <f t="shared" si="262"/>
        <v>0</v>
      </c>
      <c r="P770" s="161">
        <f t="shared" si="262"/>
        <v>0</v>
      </c>
      <c r="Q770" s="161">
        <f t="shared" si="262"/>
        <v>0</v>
      </c>
      <c r="R770" s="161">
        <f t="shared" si="262"/>
        <v>0</v>
      </c>
      <c r="S770" s="161">
        <f t="shared" si="262"/>
        <v>10000</v>
      </c>
      <c r="T770" s="161">
        <f t="shared" si="262"/>
        <v>0</v>
      </c>
      <c r="U770" s="161">
        <f t="shared" si="262"/>
        <v>0</v>
      </c>
      <c r="V770" s="161">
        <f t="shared" si="262"/>
        <v>10000</v>
      </c>
    </row>
    <row r="771" spans="1:244" s="21" customFormat="1" ht="18.75" x14ac:dyDescent="0.25">
      <c r="A771" s="45">
        <v>1</v>
      </c>
      <c r="B771" s="63" t="s">
        <v>88</v>
      </c>
      <c r="C771" s="19"/>
      <c r="D771" s="19"/>
      <c r="E771" s="43"/>
      <c r="F771" s="43"/>
      <c r="G771" s="161">
        <f>G772</f>
        <v>23228</v>
      </c>
      <c r="H771" s="161">
        <f t="shared" si="262"/>
        <v>0</v>
      </c>
      <c r="I771" s="161">
        <f t="shared" si="262"/>
        <v>0</v>
      </c>
      <c r="J771" s="161">
        <f t="shared" si="262"/>
        <v>23000</v>
      </c>
      <c r="K771" s="161">
        <f t="shared" si="262"/>
        <v>0</v>
      </c>
      <c r="L771" s="161">
        <f t="shared" si="262"/>
        <v>0</v>
      </c>
      <c r="M771" s="161">
        <f t="shared" si="262"/>
        <v>0</v>
      </c>
      <c r="N771" s="161">
        <f t="shared" si="262"/>
        <v>0</v>
      </c>
      <c r="O771" s="161">
        <f t="shared" si="262"/>
        <v>0</v>
      </c>
      <c r="P771" s="161">
        <f t="shared" si="262"/>
        <v>0</v>
      </c>
      <c r="Q771" s="161">
        <f t="shared" si="262"/>
        <v>0</v>
      </c>
      <c r="R771" s="161">
        <f t="shared" si="262"/>
        <v>0</v>
      </c>
      <c r="S771" s="161">
        <f t="shared" si="262"/>
        <v>10000</v>
      </c>
      <c r="T771" s="161">
        <f t="shared" si="262"/>
        <v>0</v>
      </c>
      <c r="U771" s="161">
        <f t="shared" si="262"/>
        <v>0</v>
      </c>
      <c r="V771" s="161">
        <f t="shared" si="262"/>
        <v>10000</v>
      </c>
    </row>
    <row r="772" spans="1:244" s="21" customFormat="1" ht="37.5" x14ac:dyDescent="0.25">
      <c r="A772" s="30" t="s">
        <v>30</v>
      </c>
      <c r="B772" s="29" t="s">
        <v>112</v>
      </c>
      <c r="C772" s="19"/>
      <c r="D772" s="19"/>
      <c r="E772" s="43"/>
      <c r="F772" s="43"/>
      <c r="G772" s="161">
        <f>G773</f>
        <v>23228</v>
      </c>
      <c r="H772" s="161">
        <f t="shared" si="262"/>
        <v>0</v>
      </c>
      <c r="I772" s="161">
        <f t="shared" si="262"/>
        <v>0</v>
      </c>
      <c r="J772" s="161">
        <f t="shared" si="262"/>
        <v>23000</v>
      </c>
      <c r="K772" s="161">
        <f t="shared" si="262"/>
        <v>0</v>
      </c>
      <c r="L772" s="161">
        <f t="shared" si="262"/>
        <v>0</v>
      </c>
      <c r="M772" s="161">
        <f t="shared" si="262"/>
        <v>0</v>
      </c>
      <c r="N772" s="161">
        <f t="shared" si="262"/>
        <v>0</v>
      </c>
      <c r="O772" s="161">
        <f t="shared" si="262"/>
        <v>0</v>
      </c>
      <c r="P772" s="161">
        <f t="shared" si="262"/>
        <v>0</v>
      </c>
      <c r="Q772" s="161">
        <f t="shared" si="262"/>
        <v>0</v>
      </c>
      <c r="R772" s="161">
        <f t="shared" si="262"/>
        <v>0</v>
      </c>
      <c r="S772" s="161">
        <f t="shared" si="262"/>
        <v>10000</v>
      </c>
      <c r="T772" s="161">
        <f t="shared" si="262"/>
        <v>0</v>
      </c>
      <c r="U772" s="161">
        <f t="shared" si="262"/>
        <v>0</v>
      </c>
      <c r="V772" s="161">
        <f t="shared" si="262"/>
        <v>10000</v>
      </c>
    </row>
    <row r="773" spans="1:244" s="21" customFormat="1" ht="18.75" x14ac:dyDescent="0.25">
      <c r="A773" s="30" t="s">
        <v>17</v>
      </c>
      <c r="B773" s="29" t="s">
        <v>32</v>
      </c>
      <c r="C773" s="19"/>
      <c r="D773" s="19"/>
      <c r="E773" s="43"/>
      <c r="F773" s="43"/>
      <c r="G773" s="161">
        <f>G774</f>
        <v>23228</v>
      </c>
      <c r="H773" s="161">
        <f t="shared" si="262"/>
        <v>0</v>
      </c>
      <c r="I773" s="161">
        <f t="shared" si="262"/>
        <v>0</v>
      </c>
      <c r="J773" s="161">
        <f t="shared" si="262"/>
        <v>23000</v>
      </c>
      <c r="K773" s="161">
        <f t="shared" si="262"/>
        <v>0</v>
      </c>
      <c r="L773" s="161">
        <f t="shared" si="262"/>
        <v>0</v>
      </c>
      <c r="M773" s="161">
        <f t="shared" si="262"/>
        <v>0</v>
      </c>
      <c r="N773" s="161">
        <f t="shared" si="262"/>
        <v>0</v>
      </c>
      <c r="O773" s="161">
        <f t="shared" si="262"/>
        <v>0</v>
      </c>
      <c r="P773" s="161">
        <f t="shared" si="262"/>
        <v>0</v>
      </c>
      <c r="Q773" s="161">
        <f t="shared" si="262"/>
        <v>0</v>
      </c>
      <c r="R773" s="161">
        <f t="shared" si="262"/>
        <v>0</v>
      </c>
      <c r="S773" s="161">
        <f t="shared" si="262"/>
        <v>10000</v>
      </c>
      <c r="T773" s="161">
        <f t="shared" si="262"/>
        <v>0</v>
      </c>
      <c r="U773" s="161">
        <f t="shared" si="262"/>
        <v>0</v>
      </c>
      <c r="V773" s="161">
        <f t="shared" si="262"/>
        <v>10000</v>
      </c>
    </row>
    <row r="774" spans="1:244" s="21" customFormat="1" ht="62.1" customHeight="1" x14ac:dyDescent="0.25">
      <c r="A774" s="17"/>
      <c r="B774" s="42" t="s">
        <v>828</v>
      </c>
      <c r="C774" s="19" t="s">
        <v>126</v>
      </c>
      <c r="D774" s="19"/>
      <c r="E774" s="43" t="s">
        <v>41</v>
      </c>
      <c r="F774" s="43" t="s">
        <v>829</v>
      </c>
      <c r="G774" s="41">
        <v>23228</v>
      </c>
      <c r="H774" s="40"/>
      <c r="I774" s="40"/>
      <c r="J774" s="41">
        <v>23000</v>
      </c>
      <c r="K774" s="52"/>
      <c r="L774" s="40"/>
      <c r="M774" s="40"/>
      <c r="N774" s="52"/>
      <c r="O774" s="52"/>
      <c r="P774" s="40"/>
      <c r="Q774" s="40"/>
      <c r="R774" s="52"/>
      <c r="S774" s="41">
        <v>10000</v>
      </c>
      <c r="T774" s="40"/>
      <c r="U774" s="40"/>
      <c r="V774" s="41">
        <v>10000</v>
      </c>
    </row>
    <row r="775" spans="1:244" s="165" customFormat="1" ht="93.95" customHeight="1" x14ac:dyDescent="0.25">
      <c r="A775" s="22" t="s">
        <v>830</v>
      </c>
      <c r="B775" s="162" t="s">
        <v>831</v>
      </c>
      <c r="C775" s="109" t="s">
        <v>48</v>
      </c>
      <c r="D775" s="109"/>
      <c r="E775" s="109" t="s">
        <v>460</v>
      </c>
      <c r="F775" s="109"/>
      <c r="G775" s="110">
        <v>200000</v>
      </c>
      <c r="H775" s="25"/>
      <c r="I775" s="25"/>
      <c r="J775" s="110">
        <v>200000</v>
      </c>
      <c r="K775" s="25">
        <v>69038</v>
      </c>
      <c r="L775" s="25"/>
      <c r="M775" s="25"/>
      <c r="N775" s="25">
        <v>69038</v>
      </c>
      <c r="O775" s="25">
        <v>69038</v>
      </c>
      <c r="P775" s="25"/>
      <c r="Q775" s="25"/>
      <c r="R775" s="25">
        <v>69038</v>
      </c>
      <c r="S775" s="163">
        <f>20249+20252</f>
        <v>40501</v>
      </c>
      <c r="T775" s="164"/>
      <c r="U775" s="164"/>
      <c r="V775" s="163">
        <f>20249+20252</f>
        <v>40501</v>
      </c>
    </row>
    <row r="776" spans="1:244" s="1" customFormat="1" ht="18.75" x14ac:dyDescent="0.25">
      <c r="A776" s="166"/>
      <c r="B776" s="69"/>
      <c r="C776" s="55"/>
      <c r="D776" s="55"/>
      <c r="E776" s="55"/>
      <c r="F776" s="55"/>
      <c r="G776" s="167"/>
      <c r="H776" s="167"/>
      <c r="I776" s="167"/>
      <c r="J776" s="167"/>
      <c r="K776" s="167"/>
      <c r="L776" s="167"/>
      <c r="M776" s="167"/>
      <c r="N776" s="167"/>
      <c r="O776" s="167"/>
      <c r="P776" s="167"/>
      <c r="Q776" s="167"/>
      <c r="R776" s="167"/>
      <c r="S776" s="167"/>
      <c r="T776" s="167"/>
      <c r="U776" s="167"/>
      <c r="V776" s="167"/>
    </row>
    <row r="778" spans="1:244" s="172" customFormat="1" ht="75.75" customHeight="1" x14ac:dyDescent="0.25">
      <c r="A778" s="168" t="s">
        <v>832</v>
      </c>
      <c r="B778" s="168"/>
      <c r="C778" s="168"/>
      <c r="D778" s="168"/>
      <c r="E778" s="168"/>
      <c r="F778" s="168"/>
      <c r="G778" s="168"/>
      <c r="H778" s="168"/>
      <c r="I778" s="168"/>
      <c r="J778" s="168"/>
      <c r="K778" s="168"/>
      <c r="L778" s="168"/>
      <c r="M778" s="168"/>
      <c r="N778" s="168"/>
      <c r="O778" s="168"/>
      <c r="P778" s="168"/>
      <c r="Q778" s="168"/>
      <c r="R778" s="168"/>
      <c r="S778" s="168"/>
      <c r="T778" s="168"/>
      <c r="U778" s="168"/>
      <c r="V778" s="168"/>
      <c r="W778" s="169"/>
      <c r="X778" s="169"/>
      <c r="Y778" s="169"/>
      <c r="Z778" s="170"/>
      <c r="AA778" s="170"/>
      <c r="AB778" s="170"/>
      <c r="AC778" s="171"/>
      <c r="AD778" s="171"/>
      <c r="AE778" s="171"/>
      <c r="AF778" s="171"/>
      <c r="AG778" s="171"/>
      <c r="AH778" s="171"/>
      <c r="AI778" s="171"/>
      <c r="AJ778" s="171"/>
      <c r="AK778" s="171"/>
      <c r="AL778" s="171"/>
      <c r="AM778" s="171"/>
      <c r="AN778" s="171"/>
      <c r="AO778" s="171"/>
      <c r="AP778" s="171"/>
      <c r="AQ778" s="171"/>
      <c r="AR778" s="171"/>
      <c r="AS778" s="171"/>
      <c r="AT778" s="171"/>
      <c r="AU778" s="171"/>
      <c r="AV778" s="171"/>
      <c r="AW778" s="171"/>
      <c r="AX778" s="171"/>
      <c r="AY778" s="171"/>
      <c r="AZ778" s="171"/>
      <c r="BA778" s="171"/>
      <c r="BB778" s="171"/>
      <c r="BC778" s="171"/>
      <c r="BD778" s="171"/>
      <c r="BE778" s="171"/>
      <c r="BF778" s="171"/>
      <c r="BG778" s="171"/>
      <c r="BH778" s="171"/>
      <c r="BI778" s="171"/>
      <c r="BJ778" s="171"/>
      <c r="BK778" s="171"/>
      <c r="BL778" s="171"/>
      <c r="BM778" s="171"/>
      <c r="BN778" s="171"/>
      <c r="BO778" s="171"/>
      <c r="BP778" s="171"/>
      <c r="BQ778" s="171"/>
      <c r="BR778" s="171"/>
      <c r="BS778" s="171"/>
      <c r="BT778" s="171"/>
      <c r="BU778" s="171"/>
      <c r="BV778" s="171"/>
      <c r="BW778" s="171"/>
      <c r="BX778" s="171"/>
      <c r="BY778" s="171"/>
      <c r="BZ778" s="171"/>
      <c r="CA778" s="171"/>
      <c r="CB778" s="171"/>
      <c r="CC778" s="171"/>
      <c r="CD778" s="171"/>
      <c r="CE778" s="171"/>
      <c r="CF778" s="171"/>
      <c r="CG778" s="171"/>
      <c r="CH778" s="171"/>
      <c r="CI778" s="171"/>
      <c r="CJ778" s="171"/>
      <c r="CK778" s="171"/>
      <c r="CL778" s="171"/>
      <c r="CM778" s="171"/>
      <c r="CN778" s="171"/>
      <c r="CO778" s="171"/>
      <c r="CP778" s="171"/>
      <c r="CQ778" s="171"/>
      <c r="CR778" s="171"/>
      <c r="CS778" s="171"/>
      <c r="CT778" s="171"/>
      <c r="CU778" s="171"/>
      <c r="CV778" s="171"/>
      <c r="CW778" s="171"/>
      <c r="CX778" s="171"/>
      <c r="CY778" s="171"/>
      <c r="CZ778" s="171"/>
      <c r="DA778" s="171"/>
      <c r="DB778" s="171"/>
      <c r="DC778" s="171"/>
      <c r="DD778" s="171"/>
      <c r="DE778" s="171"/>
      <c r="DF778" s="171"/>
      <c r="DG778" s="171"/>
      <c r="DH778" s="171"/>
      <c r="DI778" s="171"/>
      <c r="DJ778" s="171"/>
      <c r="DK778" s="171"/>
      <c r="DL778" s="171"/>
      <c r="DM778" s="171"/>
      <c r="DN778" s="171"/>
      <c r="DO778" s="171"/>
      <c r="DP778" s="171"/>
      <c r="DQ778" s="171"/>
      <c r="DR778" s="171"/>
      <c r="DS778" s="171"/>
      <c r="DT778" s="171"/>
      <c r="DU778" s="171"/>
      <c r="DV778" s="171"/>
      <c r="DW778" s="171"/>
      <c r="DX778" s="171"/>
      <c r="DY778" s="171"/>
      <c r="DZ778" s="171"/>
      <c r="EA778" s="171"/>
      <c r="EB778" s="171"/>
      <c r="EC778" s="171"/>
      <c r="ED778" s="171"/>
      <c r="EE778" s="171"/>
      <c r="EF778" s="171"/>
      <c r="EG778" s="171"/>
      <c r="EH778" s="171"/>
      <c r="EI778" s="171"/>
      <c r="EJ778" s="171"/>
      <c r="EK778" s="171"/>
      <c r="EL778" s="171"/>
      <c r="EM778" s="171"/>
      <c r="EN778" s="171"/>
      <c r="EO778" s="171"/>
      <c r="EP778" s="171"/>
      <c r="EQ778" s="171"/>
      <c r="ER778" s="171"/>
      <c r="ES778" s="171"/>
      <c r="ET778" s="171"/>
      <c r="EU778" s="171"/>
      <c r="EV778" s="171"/>
      <c r="EW778" s="171"/>
      <c r="EX778" s="171"/>
      <c r="EY778" s="171"/>
      <c r="EZ778" s="171"/>
      <c r="FA778" s="171"/>
      <c r="FB778" s="171"/>
      <c r="FC778" s="171"/>
      <c r="FD778" s="171"/>
      <c r="FE778" s="171"/>
      <c r="FF778" s="171"/>
      <c r="FG778" s="171"/>
      <c r="FH778" s="171"/>
      <c r="FI778" s="171"/>
      <c r="FJ778" s="171"/>
      <c r="FK778" s="171"/>
      <c r="FL778" s="171"/>
      <c r="FM778" s="171"/>
      <c r="FN778" s="171"/>
      <c r="FO778" s="171"/>
      <c r="FP778" s="171"/>
      <c r="FQ778" s="171"/>
      <c r="FR778" s="171"/>
      <c r="FS778" s="171"/>
      <c r="FT778" s="171"/>
      <c r="FU778" s="171"/>
      <c r="FV778" s="171"/>
      <c r="FW778" s="171"/>
      <c r="FX778" s="171"/>
      <c r="FY778" s="171"/>
      <c r="FZ778" s="171"/>
      <c r="GA778" s="171"/>
      <c r="GB778" s="171"/>
      <c r="GC778" s="171"/>
      <c r="GD778" s="171"/>
      <c r="GE778" s="171"/>
      <c r="GF778" s="171"/>
      <c r="GG778" s="171"/>
      <c r="GH778" s="171"/>
      <c r="GI778" s="171"/>
      <c r="GJ778" s="171"/>
      <c r="GK778" s="171"/>
      <c r="GL778" s="171"/>
      <c r="GM778" s="171"/>
      <c r="GN778" s="171"/>
      <c r="GO778" s="171"/>
      <c r="GP778" s="171"/>
      <c r="GQ778" s="171"/>
      <c r="GR778" s="171"/>
      <c r="GS778" s="171"/>
      <c r="GT778" s="171"/>
      <c r="GU778" s="171"/>
      <c r="GV778" s="171"/>
      <c r="GW778" s="171"/>
      <c r="GX778" s="171"/>
      <c r="GY778" s="171"/>
      <c r="GZ778" s="171"/>
      <c r="HA778" s="171"/>
      <c r="HB778" s="171"/>
      <c r="HC778" s="171"/>
      <c r="HD778" s="171"/>
      <c r="HE778" s="171"/>
      <c r="HF778" s="171"/>
      <c r="HG778" s="171"/>
      <c r="HH778" s="171"/>
      <c r="HI778" s="171"/>
      <c r="HJ778" s="171"/>
      <c r="HK778" s="171"/>
      <c r="HL778" s="171"/>
      <c r="HM778" s="171"/>
      <c r="HN778" s="171"/>
      <c r="HO778" s="171"/>
      <c r="HP778" s="171"/>
      <c r="HQ778" s="171"/>
      <c r="HR778" s="171"/>
      <c r="HS778" s="171"/>
      <c r="HT778" s="171"/>
      <c r="HU778" s="171"/>
      <c r="HV778" s="171"/>
      <c r="HW778" s="171"/>
      <c r="HX778" s="171"/>
      <c r="HY778" s="171"/>
      <c r="HZ778" s="171"/>
      <c r="IA778" s="171"/>
      <c r="IB778" s="171"/>
      <c r="IC778" s="171"/>
      <c r="ID778" s="171"/>
      <c r="IE778" s="171"/>
      <c r="IF778" s="171"/>
      <c r="IG778" s="171"/>
      <c r="IH778" s="171"/>
      <c r="II778" s="171"/>
      <c r="IJ778" s="171"/>
    </row>
  </sheetData>
  <mergeCells count="22">
    <mergeCell ref="P7:R7"/>
    <mergeCell ref="S7:S8"/>
    <mergeCell ref="T7:V7"/>
    <mergeCell ref="A778:V778"/>
    <mergeCell ref="G7:G8"/>
    <mergeCell ref="H7:J7"/>
    <mergeCell ref="K7:K8"/>
    <mergeCell ref="L7:N7"/>
    <mergeCell ref="O7:O8"/>
    <mergeCell ref="A3:V3"/>
    <mergeCell ref="A5:A8"/>
    <mergeCell ref="B5:B8"/>
    <mergeCell ref="C5:C8"/>
    <mergeCell ref="D5:D8"/>
    <mergeCell ref="E5:E8"/>
    <mergeCell ref="F5:J5"/>
    <mergeCell ref="K5:N6"/>
    <mergeCell ref="O5:R6"/>
    <mergeCell ref="S5:V6"/>
    <mergeCell ref="F6:F8"/>
    <mergeCell ref="G6:J6"/>
    <mergeCell ref="A2:V2"/>
  </mergeCells>
  <pageMargins left="0.7" right="0.24" top="0.75" bottom="0.75" header="0.3" footer="0.3"/>
  <pageSetup scale="43"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419BEF-64D5-40DF-A19C-5B7F377B7ED0}">
  <ds:schemaRefs>
    <ds:schemaRef ds:uri="http://schemas.microsoft.com/sharepoint/v3/contenttype/forms"/>
  </ds:schemaRefs>
</ds:datastoreItem>
</file>

<file path=customXml/itemProps2.xml><?xml version="1.0" encoding="utf-8"?>
<ds:datastoreItem xmlns:ds="http://schemas.openxmlformats.org/officeDocument/2006/customXml" ds:itemID="{00B2F18B-DD53-4D7B-8FCE-0A2D3D579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2021-11-01T05:46:12Z</cp:lastPrinted>
  <dcterms:created xsi:type="dcterms:W3CDTF">2018-08-22T07:49:45Z</dcterms:created>
  <dcterms:modified xsi:type="dcterms:W3CDTF">2022-01-14T08:36:40Z</dcterms:modified>
</cp:coreProperties>
</file>