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ghiabh\Downloads\1681263809623\"/>
    </mc:Choice>
  </mc:AlternateContent>
  <bookViews>
    <workbookView xWindow="240" yWindow="432" windowWidth="20112" windowHeight="7632" firstSheet="5" activeTab="5"/>
  </bookViews>
  <sheets>
    <sheet name="46-CK-NSNN" sheetId="2" state="hidden" r:id="rId1"/>
    <sheet name="47-CK-NSNN" sheetId="3" state="hidden" r:id="rId2"/>
    <sheet name="48-CK-NSNN" sheetId="4" state="hidden" r:id="rId3"/>
    <sheet name="49-CK-NSNN" sheetId="5" state="hidden" r:id="rId4"/>
    <sheet name="50-CK-NSNN" sheetId="6" state="hidden" r:id="rId5"/>
    <sheet name="51-CK-NSNN" sheetId="7" r:id="rId6"/>
    <sheet name="52-CK-NSNN" sheetId="8" state="hidden" r:id="rId7"/>
    <sheet name="54-CK-NSNN" sheetId="10" state="hidden" r:id="rId8"/>
    <sheet name="55-CK-NSNN" sheetId="11" state="hidden" r:id="rId9"/>
    <sheet name="56-CK-NSNN" sheetId="12" state="hidden" r:id="rId10"/>
    <sheet name="57-CK-NSNN" sheetId="13" state="hidden" r:id="rId11"/>
    <sheet name="58-CK-NSNN" sheetId="14" state="hidden" r:id="rId12"/>
    <sheet name="Sheet1" sheetId="15" r:id="rId13"/>
  </sheets>
  <externalReferences>
    <externalReference r:id="rId14"/>
  </externalReferences>
  <definedNames>
    <definedName name="_xlnm.Print_Area" localSheetId="0">'46-CK-NSNN'!$A$1:$C$35</definedName>
    <definedName name="_xlnm.Print_Area" localSheetId="1">'47-CK-NSNN'!$A$1:$C$38</definedName>
    <definedName name="_xlnm.Print_Area" localSheetId="3">'49-CK-NSNN'!$A$1:$E$33</definedName>
    <definedName name="_xlnm.Print_Area" localSheetId="4">'50-CK-NSNN'!$A$1:$C$44</definedName>
    <definedName name="_xlnm.Print_Titles" localSheetId="2">'48-CK-NSNN'!$6:$7</definedName>
    <definedName name="_xlnm.Print_Titles" localSheetId="3">'49-CK-NSNN'!$6:$7</definedName>
    <definedName name="_xlnm.Print_Titles" localSheetId="5">'51-CK-NSNN'!$6:$8</definedName>
    <definedName name="_xlnm.Print_Titles" localSheetId="7">'54-CK-NSNN'!$33:$34</definedName>
    <definedName name="_xlnm.Print_Titles" localSheetId="10">'57-CK-NSNN'!$7:$8</definedName>
  </definedNames>
  <calcPr calcId="162913"/>
</workbook>
</file>

<file path=xl/calcChain.xml><?xml version="1.0" encoding="utf-8"?>
<calcChain xmlns="http://schemas.openxmlformats.org/spreadsheetml/2006/main">
  <c r="E60" i="7" l="1"/>
  <c r="C50" i="7"/>
  <c r="C51" i="7"/>
  <c r="C53" i="7"/>
  <c r="C54" i="7"/>
  <c r="C55" i="7"/>
  <c r="C49" i="7"/>
  <c r="E65" i="7"/>
  <c r="C67" i="7"/>
  <c r="C68" i="7"/>
  <c r="C69" i="7"/>
  <c r="C70" i="7"/>
  <c r="C71" i="7"/>
  <c r="C72" i="7"/>
  <c r="C73" i="7"/>
  <c r="C66" i="7"/>
  <c r="L60" i="7"/>
  <c r="L56" i="7"/>
  <c r="L11" i="7"/>
  <c r="C27" i="2" l="1"/>
  <c r="C25" i="2" s="1"/>
  <c r="C9" i="6" l="1"/>
  <c r="C35" i="4"/>
  <c r="C29" i="2" l="1"/>
  <c r="A1" i="12"/>
  <c r="A3" i="13"/>
  <c r="C34" i="13"/>
  <c r="C33" i="13"/>
  <c r="C32" i="13"/>
  <c r="C31" i="13"/>
  <c r="C30" i="13"/>
  <c r="C29" i="13"/>
  <c r="C28" i="13"/>
  <c r="E27" i="13"/>
  <c r="D27" i="13"/>
  <c r="C26" i="13"/>
  <c r="C25" i="13"/>
  <c r="C24" i="13"/>
  <c r="C23" i="13"/>
  <c r="E22" i="13"/>
  <c r="C22" i="13"/>
  <c r="E21" i="13"/>
  <c r="E19" i="13" s="1"/>
  <c r="C19" i="13" s="1"/>
  <c r="C18" i="13" s="1"/>
  <c r="C21" i="13"/>
  <c r="C20" i="13"/>
  <c r="D18" i="13"/>
  <c r="C17" i="13"/>
  <c r="C16" i="13"/>
  <c r="C15" i="13"/>
  <c r="D14" i="13"/>
  <c r="C14" i="13" s="1"/>
  <c r="C12" i="13"/>
  <c r="C11" i="13"/>
  <c r="C13" i="13" l="1"/>
  <c r="C27" i="13"/>
  <c r="C10" i="13"/>
  <c r="C9" i="13" s="1"/>
  <c r="E18" i="13"/>
  <c r="E13" i="13" s="1"/>
  <c r="E10" i="13" s="1"/>
  <c r="E9" i="13" s="1"/>
  <c r="D13" i="13"/>
  <c r="D10" i="13" s="1"/>
  <c r="D9" i="13" s="1"/>
  <c r="E21" i="12"/>
  <c r="D21" i="12"/>
  <c r="E20" i="12"/>
  <c r="D20" i="12"/>
  <c r="E19" i="12"/>
  <c r="D19" i="12"/>
  <c r="C19" i="12" s="1"/>
  <c r="E18" i="12"/>
  <c r="D18" i="12"/>
  <c r="E17" i="12"/>
  <c r="D17" i="12"/>
  <c r="C17" i="12" s="1"/>
  <c r="E16" i="12"/>
  <c r="D16" i="12"/>
  <c r="E15" i="12"/>
  <c r="D15" i="12"/>
  <c r="E14" i="12"/>
  <c r="D14" i="12"/>
  <c r="E13" i="12"/>
  <c r="D13" i="12"/>
  <c r="E12" i="12"/>
  <c r="D12" i="12"/>
  <c r="E11" i="12"/>
  <c r="D11" i="12"/>
  <c r="E10" i="12"/>
  <c r="D10" i="12"/>
  <c r="C12" i="12" l="1"/>
  <c r="C14" i="12"/>
  <c r="C16" i="12"/>
  <c r="C18" i="12"/>
  <c r="C11" i="12"/>
  <c r="C21" i="12"/>
  <c r="C15" i="12"/>
  <c r="D22" i="12"/>
  <c r="E22" i="12"/>
  <c r="C13" i="12"/>
  <c r="C20" i="12"/>
  <c r="C10" i="12"/>
  <c r="C22" i="12" l="1"/>
  <c r="C28" i="5" l="1"/>
  <c r="E9" i="5" l="1"/>
  <c r="D9" i="5"/>
  <c r="C9" i="5" s="1"/>
  <c r="C8" i="5"/>
  <c r="J11" i="11" l="1"/>
  <c r="C11" i="11" l="1"/>
  <c r="E11" i="11"/>
  <c r="F11" i="11"/>
  <c r="G11" i="11"/>
  <c r="H11" i="11"/>
  <c r="I11" i="11"/>
  <c r="D13" i="11"/>
  <c r="D14" i="11"/>
  <c r="D15" i="11"/>
  <c r="D16" i="11"/>
  <c r="D17" i="11"/>
  <c r="D18" i="11"/>
  <c r="D19" i="11"/>
  <c r="D20" i="11"/>
  <c r="D21" i="11"/>
  <c r="D22" i="11"/>
  <c r="D23" i="11"/>
  <c r="D12" i="11"/>
  <c r="A1" i="11"/>
  <c r="A1" i="10"/>
  <c r="A1" i="8"/>
  <c r="A1" i="7"/>
  <c r="A1" i="6"/>
  <c r="A1" i="5"/>
  <c r="A1" i="4"/>
  <c r="C65" i="7"/>
  <c r="D11" i="11" l="1"/>
  <c r="L9" i="7"/>
  <c r="J10" i="7"/>
  <c r="J11" i="7"/>
  <c r="J12" i="7"/>
  <c r="C12" i="7" s="1"/>
  <c r="J13" i="7"/>
  <c r="C13" i="7" s="1"/>
  <c r="J14" i="7"/>
  <c r="C14" i="7" s="1"/>
  <c r="J15" i="7"/>
  <c r="C15" i="7" s="1"/>
  <c r="J16" i="7"/>
  <c r="C16" i="7" s="1"/>
  <c r="J17" i="7"/>
  <c r="C17" i="7" s="1"/>
  <c r="J18" i="7"/>
  <c r="C18" i="7" s="1"/>
  <c r="J19" i="7"/>
  <c r="C19" i="7" s="1"/>
  <c r="J20" i="7"/>
  <c r="C20" i="7" s="1"/>
  <c r="J21" i="7"/>
  <c r="C21" i="7" s="1"/>
  <c r="J22" i="7"/>
  <c r="C22" i="7" s="1"/>
  <c r="J23" i="7"/>
  <c r="C23" i="7" s="1"/>
  <c r="J24" i="7"/>
  <c r="C24" i="7" s="1"/>
  <c r="J25" i="7"/>
  <c r="C25" i="7" s="1"/>
  <c r="J26" i="7"/>
  <c r="C26" i="7" s="1"/>
  <c r="J27" i="7"/>
  <c r="C27" i="7" s="1"/>
  <c r="J28" i="7"/>
  <c r="C28" i="7" s="1"/>
  <c r="J29" i="7"/>
  <c r="C29" i="7" s="1"/>
  <c r="J30" i="7"/>
  <c r="C30" i="7" s="1"/>
  <c r="J31" i="7"/>
  <c r="C31" i="7" s="1"/>
  <c r="J32" i="7"/>
  <c r="C32" i="7" s="1"/>
  <c r="J33" i="7"/>
  <c r="C33" i="7" s="1"/>
  <c r="J34" i="7"/>
  <c r="C34" i="7" s="1"/>
  <c r="J35" i="7"/>
  <c r="C35" i="7" s="1"/>
  <c r="J36" i="7"/>
  <c r="C36" i="7" s="1"/>
  <c r="J37" i="7"/>
  <c r="C37" i="7" s="1"/>
  <c r="J38" i="7"/>
  <c r="C38" i="7" s="1"/>
  <c r="J39" i="7"/>
  <c r="C39" i="7" s="1"/>
  <c r="J40" i="7"/>
  <c r="C40" i="7" s="1"/>
  <c r="J41" i="7"/>
  <c r="C41" i="7" s="1"/>
  <c r="J42" i="7"/>
  <c r="C42" i="7" s="1"/>
  <c r="J43" i="7"/>
  <c r="C43" i="7" s="1"/>
  <c r="J44" i="7"/>
  <c r="C44" i="7" s="1"/>
  <c r="J45" i="7"/>
  <c r="C45" i="7" s="1"/>
  <c r="J46" i="7"/>
  <c r="C46" i="7" s="1"/>
  <c r="J47" i="7"/>
  <c r="C47" i="7" s="1"/>
  <c r="J48" i="7"/>
  <c r="J49" i="7"/>
  <c r="J50" i="7"/>
  <c r="J51" i="7"/>
  <c r="J52" i="7"/>
  <c r="C52" i="7" s="1"/>
  <c r="C48" i="7" s="1"/>
  <c r="J53" i="7"/>
  <c r="J54" i="7"/>
  <c r="J55" i="7"/>
  <c r="J56" i="7"/>
  <c r="J57" i="7"/>
  <c r="C57" i="7" s="1"/>
  <c r="J58" i="7"/>
  <c r="C58" i="7" s="1"/>
  <c r="J59" i="7"/>
  <c r="C59" i="7" s="1"/>
  <c r="J60" i="7"/>
  <c r="J61" i="7"/>
  <c r="C61" i="7" s="1"/>
  <c r="J62" i="7"/>
  <c r="C62" i="7" s="1"/>
  <c r="J63" i="7"/>
  <c r="C63" i="7" s="1"/>
  <c r="J64" i="7"/>
  <c r="C64" i="7" s="1"/>
  <c r="J65" i="7"/>
  <c r="J66" i="7"/>
  <c r="J67" i="7"/>
  <c r="J68" i="7"/>
  <c r="J69" i="7"/>
  <c r="J70" i="7"/>
  <c r="J71" i="7"/>
  <c r="J72" i="7"/>
  <c r="J73" i="7"/>
  <c r="J74" i="7"/>
  <c r="J75" i="7"/>
  <c r="J76" i="7"/>
  <c r="J77" i="7"/>
  <c r="J78" i="7"/>
  <c r="J79" i="7"/>
  <c r="J80" i="7"/>
  <c r="C11" i="7" l="1"/>
  <c r="C60" i="7"/>
  <c r="C56" i="7"/>
  <c r="J9" i="7"/>
  <c r="E10" i="7"/>
  <c r="E9" i="7" s="1"/>
  <c r="C10" i="7" l="1"/>
  <c r="C9" i="7" s="1"/>
  <c r="A73" i="7"/>
  <c r="A72" i="7"/>
  <c r="A71" i="7"/>
  <c r="A70" i="7"/>
  <c r="A69" i="7"/>
  <c r="A68" i="7"/>
  <c r="A67" i="7"/>
  <c r="A66" i="7"/>
  <c r="A64" i="7"/>
  <c r="A63" i="7"/>
  <c r="A62" i="7"/>
  <c r="A61" i="7"/>
  <c r="A59" i="7"/>
  <c r="A58" i="7"/>
  <c r="A57" i="7"/>
  <c r="A55" i="7"/>
  <c r="A54" i="7"/>
  <c r="A53" i="7"/>
  <c r="A52" i="7"/>
  <c r="A51" i="7"/>
  <c r="A50" i="7"/>
  <c r="A49" i="7"/>
  <c r="A47" i="7"/>
  <c r="A46" i="7"/>
  <c r="A45" i="7"/>
  <c r="A44" i="7"/>
  <c r="A43"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alcChain>
</file>

<file path=xl/comments1.xml><?xml version="1.0" encoding="utf-8"?>
<comments xmlns="http://schemas.openxmlformats.org/spreadsheetml/2006/main">
  <authors>
    <author>quangbx</author>
  </authors>
  <commentList>
    <comment ref="B70" authorId="0" shapeId="0">
      <text>
        <r>
          <rPr>
            <b/>
            <sz val="9"/>
            <color indexed="81"/>
            <rFont val="Segoe UI"/>
            <family val="2"/>
          </rPr>
          <t>quangbx:</t>
        </r>
        <r>
          <rPr>
            <sz val="9"/>
            <color indexed="81"/>
            <rFont val="Segoe UI"/>
            <family val="2"/>
          </rPr>
          <t xml:space="preserve">
Tổng 10% tiết kiệm chi thường xuyên năm 2023 của ĐP: 223.568 triệu đồng, gồm:
- 12 huyện, thành phố: 124.215 triệu đồng;
- Đã giao các cơ quan, tổ chức cấp tỉnh: 15.364 triệu đồng;
- Giữ lại ngân sách cấp tỉnh: 85.029 triệu đồng
(Bộ Tài chính giao: 186.263 triệu đồng, chênh lệch 38.345 triệu đồng)
*40% nguồn thu (riêng ngành y tế 35% sau khi trừ thuốc, máu,
dịch truyền): 3.443 triệu đồng</t>
        </r>
      </text>
    </comment>
  </commentList>
</comments>
</file>

<file path=xl/comments2.xml><?xml version="1.0" encoding="utf-8"?>
<comments xmlns="http://schemas.openxmlformats.org/spreadsheetml/2006/main">
  <authors>
    <author>Quangbxdth</author>
  </authors>
  <commentList>
    <comment ref="B36" authorId="0" shapeId="0">
      <text>
        <r>
          <rPr>
            <b/>
            <sz val="9"/>
            <color indexed="81"/>
            <rFont val="Tahoma"/>
            <family val="2"/>
          </rPr>
          <t>Quangbxdth:</t>
        </r>
        <r>
          <rPr>
            <sz val="9"/>
            <color indexed="81"/>
            <rFont val="Tahoma"/>
            <family val="2"/>
          </rPr>
          <t xml:space="preserve">
Số: 625/NQ-UBTVQH14 ngày 10/01/2019 của Ủy ban Thường vụ Quốc hội VỀ VIỆC THÀNH LẬP THỊ TRẤN THƯỜNG THỚI TIỀN THUỘC HUYỆN HỒNG NGỰ, TỈNH ĐỒNG THÁP 
</t>
        </r>
      </text>
    </comment>
    <comment ref="B40" authorId="0" shapeId="0">
      <text>
        <r>
          <rPr>
            <b/>
            <sz val="9"/>
            <color indexed="81"/>
            <rFont val="Tahoma"/>
            <family val="2"/>
          </rPr>
          <t>Quangbxdth:</t>
        </r>
        <r>
          <rPr>
            <sz val="9"/>
            <color indexed="81"/>
            <rFont val="Tahoma"/>
            <family val="2"/>
          </rPr>
          <t xml:space="preserve">
Dự kiến nhập 2 xã Thường Thới Hậu B và Thường Lạc thành 01 xã Thường Lạc</t>
        </r>
      </text>
    </comment>
  </commentList>
</comments>
</file>

<file path=xl/comments3.xml><?xml version="1.0" encoding="utf-8"?>
<comments xmlns="http://schemas.openxmlformats.org/spreadsheetml/2006/main">
  <authors>
    <author>quangbx</author>
  </authors>
  <commentList>
    <comment ref="E33" authorId="0" shapeId="0">
      <text>
        <r>
          <rPr>
            <b/>
            <sz val="9"/>
            <color indexed="81"/>
            <rFont val="Segoe UI"/>
            <family val="2"/>
          </rPr>
          <t>quangbx:</t>
        </r>
        <r>
          <rPr>
            <sz val="9"/>
            <color indexed="81"/>
            <rFont val="Segoe UI"/>
            <family val="2"/>
          </rPr>
          <t xml:space="preserve">
</t>
        </r>
        <r>
          <rPr>
            <sz val="10"/>
            <color indexed="81"/>
            <rFont val="Segoe UI"/>
            <family val="2"/>
          </rPr>
          <t>Căn cứ số thu phạt vi phạm hành chính thực tế năm trước liền kề năm hiện hành, bố trí 79% cho Bộ Công an để thực hiện nhiệm vụ đảm bảo trật tự an toàn giao thông của lực lượng công an, 21% còn lại bổ sung có mục tiêu cho NSDP để chi cho các lực lượng khác của địa phương (lực lượng thanh tra giao thông; Ban an toàn giao thông tỉnh, thành phố,.... địa phương không thực hiện hỗ trợ lực lượng công an địa phương do Bộ Công an đảm bảo)</t>
        </r>
      </text>
    </comment>
  </commentList>
</comments>
</file>

<file path=xl/sharedStrings.xml><?xml version="1.0" encoding="utf-8"?>
<sst xmlns="http://schemas.openxmlformats.org/spreadsheetml/2006/main" count="795" uniqueCount="564">
  <si>
    <t>STT</t>
  </si>
  <si>
    <t>NỘI DUNG</t>
  </si>
  <si>
    <t>DỰ TOÁN</t>
  </si>
  <si>
    <t>A</t>
  </si>
  <si>
    <t>TỔNG NGUỒN THU NSĐP</t>
  </si>
  <si>
    <t>I</t>
  </si>
  <si>
    <t>Thu NSĐP được hưởng theo phân cấp</t>
  </si>
  <si>
    <t>Thu NSĐP được hưởng 100%</t>
  </si>
  <si>
    <t xml:space="preserve">Thu NSĐP hưởng từ các khoản thu phân chia </t>
  </si>
  <si>
    <t>II</t>
  </si>
  <si>
    <t>Thu bổ sung từ NSTW</t>
  </si>
  <si>
    <t>Thu bổ sung cân đối</t>
  </si>
  <si>
    <t>Thu bổ sung có mục tiêu</t>
  </si>
  <si>
    <t>III</t>
  </si>
  <si>
    <t>Thu từ quỹ dự trữ tài chính</t>
  </si>
  <si>
    <t>IV</t>
  </si>
  <si>
    <t>Thu kết dư</t>
  </si>
  <si>
    <t>V</t>
  </si>
  <si>
    <t>Thu chuyển nguồn từ năm trước chuyển sang</t>
  </si>
  <si>
    <t>B</t>
  </si>
  <si>
    <t>TỔNG CHI NSĐP</t>
  </si>
  <si>
    <t> I</t>
  </si>
  <si>
    <t>Tổng 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</si>
  <si>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</si>
  <si>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</si>
  <si>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</si>
  <si>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</si>
  <si>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</si>
  <si>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</si>
  <si>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</si>
  <si>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</si>
  <si>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</si>
  <si>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t>
  </si>
  <si>
    <t>BỘI CHI NSĐP/ BỘI THU NSĐP</t>
  </si>
  <si>
    <t>D</t>
  </si>
  <si>
    <t>CHI TRẢ NỢ GỐC CỦA NSĐP</t>
  </si>
  <si>
    <t xml:space="preserve">Từ nguồn vay để trả nợ gốc </t>
  </si>
  <si>
    <t>2 </t>
  </si>
  <si>
    <t>Từ nguồn bội thu, tăng thu, tiết kiệm chi, kết dư ngân sách cấp tỉnh</t>
  </si>
  <si>
    <t>Đ</t>
  </si>
  <si>
    <t>TỔNG MỨC VAY CỦA NSĐP</t>
  </si>
  <si>
    <t>Vay để bù đắp bội chi</t>
  </si>
  <si>
    <t>Vay để trả nợ gốc</t>
  </si>
  <si>
    <t>UBND TỈNH, THÀNH PHỐ...</t>
  </si>
  <si>
    <t>Biểu số 46/CK-NSNN</t>
  </si>
  <si>
    <t>(Dự toán đã được Hội đồng nhân dân quyết định)</t>
  </si>
  <si>
    <t>Đơn vị: Triệu đồng</t>
  </si>
  <si>
    <t xml:space="preserve">DỰ TOÁN </t>
  </si>
  <si>
    <t>NGÂN SÁCH CẤP TỈNH</t>
  </si>
  <si>
    <t>Nguồn thu ngân sách</t>
  </si>
  <si>
    <t>Thu ngân sách được hưởng theo phân cấp</t>
  </si>
  <si>
    <t>-</t>
  </si>
  <si>
    <t>Chi ngân sách</t>
  </si>
  <si>
    <t>Chi thuộc nhiệm vụ của ngân sách cấp tỉnh</t>
  </si>
  <si>
    <t>Chi bổ sung cho ngân sách huyện</t>
  </si>
  <si>
    <t> -</t>
  </si>
  <si>
    <t>Chi bổ sung cân đối</t>
  </si>
  <si>
    <t>Chi bổ sung có mục tiêu</t>
  </si>
  <si>
    <t>Chi chuyển nguồn sang năm sau</t>
  </si>
  <si>
    <t>Bội chi NSĐP/Bội thu NSĐP</t>
  </si>
  <si>
    <t>NGÂN SÁCH HUYỆN (BAO GỒM NGÂN SÁCH CẤP HUYỆN VÀ NGÂN SÁCH XÃ)</t>
  </si>
  <si>
    <t>Thu ngân sách huyện được hưởng theo phân cấp</t>
  </si>
  <si>
    <t>Thu bổ sung từ ngân sách cấp tỉnh</t>
  </si>
  <si>
    <t>- </t>
  </si>
  <si>
    <t>Chi thuộc nhiệm vụ của ngân sách cấp huyện</t>
  </si>
  <si>
    <t>Chi bổ sung cho ngân sách xã</t>
  </si>
  <si>
    <t>Biểu số 47/CK-NSNN</t>
  </si>
  <si>
    <t>TỔNG THU NSNN</t>
  </si>
  <si>
    <t>THU NSĐP</t>
  </si>
  <si>
    <t>TỔNG THU NGÂN SÁCH NHÀ NƯỚC</t>
  </si>
  <si>
    <t>Thu nội địa</t>
  </si>
  <si>
    <t xml:space="preserve">Thu từ khu vực DNNN do Trung ương quản lý </t>
  </si>
  <si>
    <t xml:space="preserve">Thu từ khu vực DNNN do địa phương quản lý </t>
  </si>
  <si>
    <t xml:space="preserve">Thu từ khu vực doanh nghiệp có vốn đầu tư nước ngoài </t>
  </si>
  <si>
    <t xml:space="preserve">Thu từ khu vực kinh tế ngoài quốc doanh </t>
  </si>
  <si>
    <t>Thuế thu nhập cá nhân</t>
  </si>
  <si>
    <t>Thuế bảo vệ môi trường</t>
  </si>
  <si>
    <t>Lệ phí trước bạ</t>
  </si>
  <si>
    <t>Thu phí, lệ phí</t>
  </si>
  <si>
    <t>Phí và lệ phí trung ương</t>
  </si>
  <si>
    <t>Phí và lệ phí địa phương</t>
  </si>
  <si>
    <t>Phí và lệ phí huyện</t>
  </si>
  <si>
    <t>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</si>
  <si>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</si>
  <si>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</si>
  <si>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</si>
  <si>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</si>
  <si>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</si>
  <si>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</si>
  <si>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</si>
  <si>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</si>
  <si>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</si>
  <si>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</si>
  <si>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từ dầu thô</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</si>
  <si>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</si>
  <si>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</si>
  <si>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</si>
  <si>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</si>
  <si>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</si>
  <si>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</si>
  <si>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</si>
  <si>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</si>
  <si>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Biểu số 48/CK-NSNN</t>
  </si>
  <si>
    <t>NSĐP</t>
  </si>
  <si>
    <t>CHIA RA</t>
  </si>
  <si>
    <t>TỔNG CHI NGÂN SÁCH ĐỊA PHƯƠNG</t>
  </si>
  <si>
    <t>CHI CÂN ĐỐI NGÂN SÁCH ĐỊA PHƯƠNG</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</si>
  <si>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</si>
  <si>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</si>
  <si>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</si>
  <si>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</si>
  <si>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</si>
  <si>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</si>
  <si>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</si>
  <si>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</si>
  <si>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</si>
  <si>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</si>
  <si>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</si>
  <si>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CÁC CHƯƠNG TRÌNH MỤC TIÊU</t>
  </si>
  <si>
    <t>CHI CHUYỂN NGUỒN SANG NĂM SAU</t>
  </si>
  <si>
    <t xml:space="preserve">NGÂN SÁCH 
HUYỆN
</t>
  </si>
  <si>
    <t xml:space="preserve">CHI BỔ SUNG CÂN ĐỐI CHO NGÂN SÁCH HUYỆN </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</si>
  <si>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</si>
  <si>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</si>
  <si>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</si>
  <si>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</si>
  <si>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</si>
  <si>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</si>
  <si>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</si>
  <si>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</si>
  <si>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</si>
  <si>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</si>
  <si>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</si>
  <si>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</si>
  <si>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</si>
  <si>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</si>
  <si>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</si>
  <si>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</si>
  <si>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</si>
  <si>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</si>
  <si>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</si>
  <si>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 xml:space="preserve">Dự phòng ngân sách </t>
  </si>
  <si>
    <t xml:space="preserve">Chi tạo nguồn, điều chỉnh tiền lương </t>
  </si>
  <si>
    <t>Biểu số 50/CK-NSNN</t>
  </si>
  <si>
    <t>TÊN ĐƠN VỊ</t>
  </si>
  <si>
    <t xml:space="preserve">TỔNG SỐ </t>
  </si>
  <si>
    <t>CHI ĐẦU TƯ PHÁT TRIỂN (KHÔNG KỂ CHƯƠNG TRÌNH MỤC TIÊU QUỐC GIA)</t>
  </si>
  <si>
    <t>CHI THƯỜNG XUYÊN (KHÔNG KỂ CHƯƠNG TRÌNH MỤC TIÊU QUỐC GIA)</t>
  </si>
  <si>
    <t>CHI TRẢ NỢ LÃI CÁC KHOẢN DO CHÍNH QUYỀN ĐỊA PHƯƠNG VAY</t>
  </si>
  <si>
    <t>CHI BỔ SUNG QUỸ DỰ TRỮ TÀI CHÍNH</t>
  </si>
  <si>
    <t>CHI DỰ PHÒNG NGÂN SÁCH</t>
  </si>
  <si>
    <t>CHI TẠO NGUỒN, ĐIỀU CHỈNH TIỀN LƯƠNG</t>
  </si>
  <si>
    <t>CHI CHUYỂN NGUỒN SANG NGÂN SÁCH NĂM SAU</t>
  </si>
  <si>
    <t>TỔNG SỐ</t>
  </si>
  <si>
    <t>…</t>
  </si>
  <si>
    <t>VII</t>
  </si>
  <si>
    <t>Biểu số 51/CK-NSNN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</si>
  <si>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</si>
  <si>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</si>
  <si>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</si>
  <si>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</si>
  <si>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</si>
  <si>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</si>
  <si>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</si>
  <si>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</si>
  <si>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</si>
  <si>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</si>
  <si>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</si>
  <si>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</si>
  <si>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</si>
  <si>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Biểu số 52/CK-NSNN</t>
  </si>
  <si>
    <t>DỰ TOÁN CHI ĐẦU TƯ PHÁT TRIỂN CỦA NGÂN SÁCH CẤP TỈNH CHO TỪNG CƠ QUAN, TỔ CHỨC THEO LĨNH VỰC NĂM...</t>
  </si>
  <si>
    <t>Stt</t>
  </si>
  <si>
    <t>Tên đơn vị</t>
  </si>
  <si>
    <t>Biểu số 54/CK-NSNN</t>
  </si>
  <si>
    <t>Tổng thu NSNN trên địa bàn</t>
  </si>
  <si>
    <t>Số bổ sung cân đối từ ngân sách cấp tỉnh</t>
  </si>
  <si>
    <t>Tổng chi cân đối ngân sách huyện</t>
  </si>
  <si>
    <t>Tổng số</t>
  </si>
  <si>
    <t xml:space="preserve">Chia ra </t>
  </si>
  <si>
    <t>Thu ngân sách huyện hưởng 100%</t>
  </si>
  <si>
    <t>Thu ngân sách huyện hưởng từ các khoản thu phân chia (theo phân cấp HĐND cấp tỉnh)</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</si>
  <si>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</si>
  <si>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</si>
  <si>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</si>
  <si>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</si>
  <si>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</si>
  <si>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</si>
  <si>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</si>
  <si>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</si>
  <si>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</si>
  <si>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</si>
  <si>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</si>
  <si>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</si>
  <si>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</si>
  <si>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</si>
  <si>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</si>
  <si>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CƠ QUAN, ĐƠN VỊ, HUYỆN…</t>
  </si>
  <si>
    <t>Chuẩn bị đầu tư</t>
  </si>
  <si>
    <t>Dự án A</t>
  </si>
  <si>
    <t>…………</t>
  </si>
  <si>
    <t>Thực hiện dự án</t>
  </si>
  <si>
    <t>a</t>
  </si>
  <si>
    <t>Dự án chuyển tiếp từ giai đoạn 5 năm … sang giai đoạn 5 năm …</t>
  </si>
  <si>
    <t>Dự án B</t>
  </si>
  <si>
    <t>………….</t>
  </si>
  <si>
    <t>b</t>
  </si>
  <si>
    <t>Dự án khởi công mới trong giai đoạn 5 năm…</t>
  </si>
  <si>
    <t>Dự án C</t>
  </si>
  <si>
    <t>Phân loại như trên</t>
  </si>
  <si>
    <t>Phân loại như mục A nêu trên</t>
  </si>
  <si>
    <t>…………………</t>
  </si>
  <si>
    <t>Biểu số 55/CK-NSNN</t>
  </si>
  <si>
    <t>Biểu số 56/CK-NSNN</t>
  </si>
  <si>
    <t>Biểu số 57/CK-NSNN</t>
  </si>
  <si>
    <t>Biểu số 58/CK-NSNN</t>
  </si>
  <si>
    <t>DANH MỤC CÁC CHƯƠNG TRÌNH, DỰ ÁN SỬ DỤNG VỐN NGÂN SÁCH NHÀ NƯỚC NĂM…</t>
  </si>
  <si>
    <t>CÂN ĐỐI NGÂN SÁCH ĐỊA PHƯƠNG NĂM 2023</t>
  </si>
  <si>
    <t>CÂN ĐỐI NGUỒN THU, CHI DỰ TOÁN NGÂN SÁCH CẤP TỈNH VÀ NGÂN SÁCH HUYỆN NĂM 2023</t>
  </si>
  <si>
    <t>DỰ TOÁN THU NGÂN SÁCH NHÀ NƯỚC NĂM 2023</t>
  </si>
  <si>
    <t>Thuế tài nguyên</t>
  </si>
  <si>
    <t>Đơn vị tính: Triệu đồng</t>
  </si>
  <si>
    <t>DỰ TOÁN CHI NGÂN SÁCH CẤP TỈNH THEO TỪNG LĨNH VỰC NĂM 2023</t>
  </si>
  <si>
    <t>DỰ TOÁN CHI NGÂN SÁCH CẤP TỈNH CHO TỪNG CƠ QUAN, TỔ CHỨC NĂM 2023</t>
  </si>
  <si>
    <t xml:space="preserve"> Các cơ quan đơn vị cấp Tỉnh</t>
  </si>
  <si>
    <t>Văn phòng Hội đồng nhân dân Tỉnh</t>
  </si>
  <si>
    <t>Văn phòng Uỷ ban nhân dân Tỉnh</t>
  </si>
  <si>
    <t>Sở Nông nghiệp - PTNT</t>
  </si>
  <si>
    <t>Sở Kế hoạch - Đầu tư</t>
  </si>
  <si>
    <t>Sở Tư pháp</t>
  </si>
  <si>
    <t>Sở Công  thương</t>
  </si>
  <si>
    <t>Sở Khoa học Công nghệ</t>
  </si>
  <si>
    <t xml:space="preserve">Sở Tài chính </t>
  </si>
  <si>
    <t>Sở Xây dựng</t>
  </si>
  <si>
    <t>Sở Giao thông Vận tải</t>
  </si>
  <si>
    <t>Sở Giáo dục - Đào tạo</t>
  </si>
  <si>
    <t>Sở Y tế</t>
  </si>
  <si>
    <t>Sở Lao động - TBXH</t>
  </si>
  <si>
    <t>Sở Văn hoá -  Thể thao - Du lịch</t>
  </si>
  <si>
    <t>Sở Tài nguyên Môi trường</t>
  </si>
  <si>
    <t>Sở Thông tin truyền thông</t>
  </si>
  <si>
    <t>Sở Nội vụ</t>
  </si>
  <si>
    <t>Sở Ngoại vụ</t>
  </si>
  <si>
    <t>Thanh Tra Nhà nước</t>
  </si>
  <si>
    <t>Đài phát thanh truyền hình</t>
  </si>
  <si>
    <t>Ban quản lý khu kinh tế</t>
  </si>
  <si>
    <t>Văn phòng Tỉnh Ủy</t>
  </si>
  <si>
    <t>Trường Chính trị</t>
  </si>
  <si>
    <t>Vườn quốc gia tràm chim</t>
  </si>
  <si>
    <t>Trường Cao đẳng cộng đồng</t>
  </si>
  <si>
    <t>Trường Cao đẳng  Y tế</t>
  </si>
  <si>
    <t>Trung tâm Xúc tiến Thương mại -Du lịch- Đầu tư</t>
  </si>
  <si>
    <t>Văn phòng Ban An toàn Giao thông</t>
  </si>
  <si>
    <t>Ban Quản lý Dự án ĐTXD công trình NN&amp;PTNT</t>
  </si>
  <si>
    <t xml:space="preserve"> Các Tổ chức chính trị xã hội,  XH nghề nghiệp</t>
  </si>
  <si>
    <t xml:space="preserve"> Khối  đoàn thể</t>
  </si>
  <si>
    <t>Mặt trận Tổ quốc</t>
  </si>
  <si>
    <t>Tỉnh Đoàn</t>
  </si>
  <si>
    <t>Hội Liên hiệp Phụ nữ</t>
  </si>
  <si>
    <t>Hội Nông dân</t>
  </si>
  <si>
    <t>Hội Cựu chiến binh</t>
  </si>
  <si>
    <t>Các hội có tính chất đặc thù được nhà nước giao biên chế</t>
  </si>
  <si>
    <t>Liên minh Hợp tác xã</t>
  </si>
  <si>
    <t>Liên Hiệp các Hội khoa học và Kỹ thuật</t>
  </si>
  <si>
    <t>Liên Hiệp các Tổ chức Hữu nghị</t>
  </si>
  <si>
    <t>Hội Liên hiệp Văn học Nghệ thuật</t>
  </si>
  <si>
    <t>Hội Chữ thập đỏ</t>
  </si>
  <si>
    <t>Hội Đông y</t>
  </si>
  <si>
    <t>Hội Người mù</t>
  </si>
  <si>
    <t xml:space="preserve"> Khối An ninh - Quốc phòng</t>
  </si>
  <si>
    <t>Công an tỉnh</t>
  </si>
  <si>
    <t>Bộ Chỉ huy Quân sự tỉnh</t>
  </si>
  <si>
    <t xml:space="preserve"> Bộ Chỉ huy Bộ đội Biên phòng tỉnh</t>
  </si>
  <si>
    <t xml:space="preserve"> CÁC ĐƠN VỊ KHÁC</t>
  </si>
  <si>
    <t>TỔNG SỐ (A+B+C+D+E++F+G+H+I)</t>
  </si>
  <si>
    <t>CÁC CƠ QUAN, TỔ CHỨC (I+II+III+IV+V)</t>
  </si>
  <si>
    <t>Bảo hiểm Xã hội tỉnh</t>
  </si>
  <si>
    <t>Chi nhánh Ngân hàng Chính sách Xã hội</t>
  </si>
  <si>
    <t>Hội Nhà báo</t>
  </si>
  <si>
    <t>Đơn vị khác</t>
  </si>
  <si>
    <t>CÁC KHOẢN CHI ĐÃ GIAO THEO LĨNH VỰC CHI CHƯA CỤ THỂ CHO ĐƠN VỊ TRÊN TOÀN TỈNH</t>
  </si>
  <si>
    <t>Kinh phí phát triển cây xanh, chiếu sáng đô thị toàn tỉnh</t>
  </si>
  <si>
    <t>Chính sách hỗ trợ thường xuyên cho đối tượng bảo trợ xã hội theo quy định tại Nghị định số 20/2021/NĐ-CP ngày 15/03/2021 của Chính phủ; Chính sách hỗ trợ tiền điện cho hộ nghèo, hộ chính sách xã hội theo quy định tại Quyết định số 28/2014/QĐ-TTg ngày 07/4/2014 của Thủ tướng Chính phủ</t>
  </si>
  <si>
    <t>Hỗ trợ kinh phí nâng cấp loại đô thị (Dinh Bà-Tân Hồng)</t>
  </si>
  <si>
    <t>Chính sách ưu đãi (hỗ trợ lãi suất, cấp bù lãi suất); kinh phí quy hoạch</t>
  </si>
  <si>
    <t>10% tiết kiệm chi thường xuyên (phần giữ lại ngân sách)</t>
  </si>
  <si>
    <t>Đào tạo, đầu tư trang thiết bị để thực hiện Đề án phát triển ứng dụng dữ liệu dân cư, định danh và xác thực điện tử phục vụ chuyển đổi số quốc gia giai đoạn 2022-2025, tầm nhìn đến năm 2030 (Đề án 06/CP)</t>
  </si>
  <si>
    <t>Kinh phí tổ chức các lớp Trung cấp CT-HC theo Kế hoạch trên địa bàn huyện, thành phố</t>
  </si>
  <si>
    <t>Sự nghiệp cho toàn ngành trên địa bàn toàn tỉnh</t>
  </si>
  <si>
    <t>CHI DỰ PHÒNG NGÂN SÁCH CẤP TỈNH</t>
  </si>
  <si>
    <t>CHI BỔ SUNG CHO NGÂN SÁCH HUYỆN, THÀNH PHỐ</t>
  </si>
  <si>
    <t>E</t>
  </si>
  <si>
    <t>CHI ĐẦU TƯ XÂY DỰNG CƠ BẢN</t>
  </si>
  <si>
    <t>F</t>
  </si>
  <si>
    <t>CHI BỔ SUNG ĐẢM BẢO VỐN ĐIỀU LỆ QUỸ PHÁT TRIỂN ĐẤT TỪ NGUỒN THU SỬ DỤNG ĐẤT CẤP TỈNH</t>
  </si>
  <si>
    <t>G</t>
  </si>
  <si>
    <t>CHI ĐẦU TƯ TỪ NGUỒN THU XỔ SỐ KIẾN THIẾT</t>
  </si>
  <si>
    <t>H</t>
  </si>
  <si>
    <t>CHI ĐẦU TƯ TỪ NGUỒN NSTW BỔ SUNG CÓ MỤC TIÊU (VỐN ĐẦU TƯ PHÁT TRIỂN)</t>
  </si>
  <si>
    <t>Chi từ nguồn TWBS có mục tiêu để thực hiện các nhiệm vụ</t>
  </si>
  <si>
    <r>
      <t xml:space="preserve">I. TỶ LỆ PHẦN TRĂM ( % ) PHÂN CHIA CÁC KHOẢN THU CHO TỪNG HUYỆN, THÀNH PHỐ THUỘC TỈNH NĂM 2023
</t>
    </r>
    <r>
      <rPr>
        <sz val="12"/>
        <rFont val="Times New Roman"/>
        <family val="1"/>
      </rPr>
      <t>(Kèm theo Quyết định sô            /QĐ.UBND-HC ngày      tháng 12 năm 2021 của Uỷ ban nhân dân tỉnh)</t>
    </r>
  </si>
  <si>
    <t>Đơn vị tính: %</t>
  </si>
  <si>
    <t>Số
TT</t>
  </si>
  <si>
    <t>Tên huyện, thành phố</t>
  </si>
  <si>
    <t>Chi tiết các khoản thu (6)</t>
  </si>
  <si>
    <t>Thu từ khu vực kinh tế ngoài quốc doanh</t>
  </si>
  <si>
    <t>Lệ phí
môn bài (1 )</t>
  </si>
  <si>
    <t>Lệ phí trước bạ (2 )</t>
  </si>
  <si>
    <t>Thu phí, lệ phí thuộc cấp huyện  (3)</t>
  </si>
  <si>
    <t>Thu tiền thuê đất, thuê mặt nước (4)</t>
  </si>
  <si>
    <t>Thu tiền sử dụng đất (5)</t>
  </si>
  <si>
    <t>Thu khác ngân sách huyện (6)</t>
  </si>
  <si>
    <t>Thu tại xã, phường, thị trấn</t>
  </si>
  <si>
    <t>Thuế GTGT</t>
  </si>
  <si>
    <t>Thuế TNDN</t>
  </si>
  <si>
    <t>Thuế TTĐB</t>
  </si>
  <si>
    <t>Thu khác NQD</t>
  </si>
  <si>
    <t>Huyện Hồng Ngự</t>
  </si>
  <si>
    <t>Thành phố Hồng Ngự</t>
  </si>
  <si>
    <t>Huyện Tân Hồng</t>
  </si>
  <si>
    <t>Huyện Tam Nông</t>
  </si>
  <si>
    <t>Huyện Thanh Bình</t>
  </si>
  <si>
    <t>Thành phố Cao Lãnh</t>
  </si>
  <si>
    <t>Huyện Cao Lãnh</t>
  </si>
  <si>
    <t>Huyện Tháp Mười</t>
  </si>
  <si>
    <t>Huyện Lấp Vò</t>
  </si>
  <si>
    <t>Huyện Lai Vung</t>
  </si>
  <si>
    <t xml:space="preserve">Thành phố Sa Đéc </t>
  </si>
  <si>
    <t>Huyện Châu Thành</t>
  </si>
  <si>
    <t xml:space="preserve">Ghi chú: </t>
  </si>
  <si>
    <t>(1): không kể lệ phí môn bài thu từ cá nhân, hộ kinh doanh</t>
  </si>
  <si>
    <t>(2): không kể lệ phí trước bạ nhà, đất</t>
  </si>
  <si>
    <t>(3): không kể phí, lệ phí do các ngành thuộc TW, cấp Tỉnh và cấp xã thu</t>
  </si>
  <si>
    <t>(4): không kể tiền thuê đát do cấp Tỉnh quản lý</t>
  </si>
  <si>
    <t>(5): không kể tiền sử dụng đất do cấp Tỉnh quản lý</t>
  </si>
  <si>
    <t>(6): +kể cả tiền cho thuê, bán nhà thuộc sở hữu nhà nước; thu hoạt động sự nghiệp của các đơn vị; viện trợ không hoàn lại và các thu khác do cấp huyện quản lý</t>
  </si>
  <si>
    <r>
      <t xml:space="preserve"> (7): Đối với tỷ lệ điều tiết của 4 khoản thu (thuế sử dụng đất phi nông nghiệp; thuế môn bài từ cá nhân, hộ kinh doanh; thuế sử dụng đất nông nghiệp và lệ phí trước bạ nhà, đất) </t>
    </r>
    <r>
      <rPr>
        <b/>
        <sz val="9"/>
        <rFont val="Times New Roman"/>
        <family val="1"/>
      </rPr>
      <t>uỷ quyền cho Hội đồng nhân dân thành phố Cao Lãnh, thành phố Sa Đéc, thành phố Hồng Ngự Quyết nghị</t>
    </r>
    <r>
      <rPr>
        <sz val="9"/>
        <rFont val="Times New Roman"/>
        <family val="1"/>
      </rPr>
      <t xml:space="preserve"> tỷ lệ phần trăm phân chia cho </t>
    </r>
    <r>
      <rPr>
        <b/>
        <sz val="9"/>
        <rFont val="Times New Roman"/>
        <family val="1"/>
      </rPr>
      <t>ngân sách phường</t>
    </r>
    <r>
      <rPr>
        <sz val="9"/>
        <rFont val="Times New Roman"/>
        <family val="1"/>
      </rPr>
      <t xml:space="preserve"> được hưởng.</t>
    </r>
  </si>
  <si>
    <t xml:space="preserve">II. TỶ LỆ PHẦN TRĂM ( % ) PHÂN CHIA CÁC KHOẢN THU </t>
  </si>
  <si>
    <r>
      <t xml:space="preserve">CHO TỪNG XÃ, PHƯỜNG, THỊ TRẤN NĂM 2022
</t>
    </r>
    <r>
      <rPr>
        <sz val="12"/>
        <rFont val="Times New Roman"/>
        <family val="1"/>
      </rPr>
      <t>(Dự toán đã được Hội đồng nhân dân Tỉnh quyết định)</t>
    </r>
  </si>
  <si>
    <t xml:space="preserve">Đơn vị tính: % </t>
  </si>
  <si>
    <t>Tên xã, phường, thị trấn</t>
  </si>
  <si>
    <t>Thuế môn bài thu từ cá nhân, hộ kinh doanh</t>
  </si>
  <si>
    <t>Lệ phí trước bạ nhà, đất</t>
  </si>
  <si>
    <t>Các khoản thu tại xã, phường, thị trấn</t>
  </si>
  <si>
    <t xml:space="preserve">Thị trấn Thường Thới Tiền </t>
  </si>
  <si>
    <t>Thường Phước I</t>
  </si>
  <si>
    <t>Thường Phước II</t>
  </si>
  <si>
    <t>Thường Thới Hậu A</t>
  </si>
  <si>
    <t>Thường Lạc</t>
  </si>
  <si>
    <t>Long Khánh A</t>
  </si>
  <si>
    <t>Long Khánh B</t>
  </si>
  <si>
    <t xml:space="preserve">Long Thuận </t>
  </si>
  <si>
    <t>Phú Thuận A</t>
  </si>
  <si>
    <t>Phú Thuận B</t>
  </si>
  <si>
    <t>Phường An Lạc</t>
  </si>
  <si>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 xml:space="preserve">uỷ quyền cho Hội đồng nhân dân thành phố Hồng Ngự Quyết nghị tỷ lệ phần trăm phân chia cho ngân sách phường </t>
    </r>
    <r>
      <rPr>
        <sz val="12"/>
        <rFont val="Times New Roman"/>
        <family val="1"/>
      </rPr>
      <t>được hưởng.</t>
    </r>
  </si>
  <si>
    <t>Phường An Thạnh</t>
  </si>
  <si>
    <t>Phường An Lộc</t>
  </si>
  <si>
    <t>Phường An Bình A</t>
  </si>
  <si>
    <t>Phường An Bình B</t>
  </si>
  <si>
    <t xml:space="preserve">Bình Thạnh </t>
  </si>
  <si>
    <t>Tân Hội</t>
  </si>
  <si>
    <t>Thị trấn Sa Rày</t>
  </si>
  <si>
    <t>Thông Bình</t>
  </si>
  <si>
    <t>Bình Phú</t>
  </si>
  <si>
    <t>Tân Hộ Cơ</t>
  </si>
  <si>
    <t>Tân Thành A</t>
  </si>
  <si>
    <t>Tân Thành B</t>
  </si>
  <si>
    <t xml:space="preserve">Tân Phước </t>
  </si>
  <si>
    <t>Tân Công Chí</t>
  </si>
  <si>
    <t xml:space="preserve">An Phước </t>
  </si>
  <si>
    <t>Tam Nông</t>
  </si>
  <si>
    <t>Thi trấn Tràm Chím</t>
  </si>
  <si>
    <t>Tân Công Sính</t>
  </si>
  <si>
    <t>Phú Đức</t>
  </si>
  <si>
    <t>Phú Hiệp</t>
  </si>
  <si>
    <t>Phù Cường</t>
  </si>
  <si>
    <t>Phú Ninh</t>
  </si>
  <si>
    <t>An Long</t>
  </si>
  <si>
    <t>An Hòa</t>
  </si>
  <si>
    <t>Phú Thành A</t>
  </si>
  <si>
    <t>Phú Thành B</t>
  </si>
  <si>
    <t xml:space="preserve">Phú Thọ </t>
  </si>
  <si>
    <t>Hòa Bình</t>
  </si>
  <si>
    <t xml:space="preserve">Thị trấn Thanh Bình </t>
  </si>
  <si>
    <t xml:space="preserve">Bình Thành </t>
  </si>
  <si>
    <t xml:space="preserve">Tân Thạnh </t>
  </si>
  <si>
    <t xml:space="preserve">An Phong </t>
  </si>
  <si>
    <t xml:space="preserve">Tân Mỹ </t>
  </si>
  <si>
    <t xml:space="preserve">Phú Lợi </t>
  </si>
  <si>
    <t xml:space="preserve">Bình Tấn </t>
  </si>
  <si>
    <t xml:space="preserve">Tân Phú </t>
  </si>
  <si>
    <t xml:space="preserve">Tân Huề </t>
  </si>
  <si>
    <t xml:space="preserve">Tân Quới </t>
  </si>
  <si>
    <t xml:space="preserve">Tân Long </t>
  </si>
  <si>
    <t xml:space="preserve">Tân Hòa </t>
  </si>
  <si>
    <t xml:space="preserve">Tân Bình </t>
  </si>
  <si>
    <t xml:space="preserve">Thành phố Cao Lãnh </t>
  </si>
  <si>
    <t>Phường 1</t>
  </si>
  <si>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uỷ quyền cho Hội đồng nhân dân thành phố Cao Lãnh Quyết nghị</t>
    </r>
    <r>
      <rPr>
        <sz val="12"/>
        <rFont val="Times New Roman"/>
        <family val="1"/>
      </rPr>
      <t xml:space="preserve"> tỷ lệ phần trăm phân chia cho </t>
    </r>
    <r>
      <rPr>
        <b/>
        <sz val="12"/>
        <rFont val="Times New Roman"/>
        <family val="1"/>
      </rPr>
      <t>ngân sách phường</t>
    </r>
    <r>
      <rPr>
        <sz val="12"/>
        <rFont val="Times New Roman"/>
        <family val="1"/>
      </rPr>
      <t xml:space="preserve"> được hưởng.</t>
    </r>
  </si>
  <si>
    <t>Phường 2</t>
  </si>
  <si>
    <t>Phường 3</t>
  </si>
  <si>
    <t>Phường 4</t>
  </si>
  <si>
    <t>Phường 6</t>
  </si>
  <si>
    <t>Phường 11</t>
  </si>
  <si>
    <t>Phường Mỹ Phú</t>
  </si>
  <si>
    <t>Phường Hoà Thuận</t>
  </si>
  <si>
    <t xml:space="preserve">Tân Thuận Đông </t>
  </si>
  <si>
    <t>Tân Thuận Tây</t>
  </si>
  <si>
    <t>Tịnh Thới</t>
  </si>
  <si>
    <t>Mỹ Trà</t>
  </si>
  <si>
    <t>Mỹ Ngãi</t>
  </si>
  <si>
    <t xml:space="preserve">Mỹ Tân </t>
  </si>
  <si>
    <t>Hòa An</t>
  </si>
  <si>
    <t xml:space="preserve">Huyện Cao Lãnh </t>
  </si>
  <si>
    <t xml:space="preserve">Thị trấn Mỹ Thọ </t>
  </si>
  <si>
    <t xml:space="preserve">An Bình </t>
  </si>
  <si>
    <t xml:space="preserve">Mỹ Thọ </t>
  </si>
  <si>
    <t xml:space="preserve">Mỹ Hội </t>
  </si>
  <si>
    <t xml:space="preserve">Mỹ Xương </t>
  </si>
  <si>
    <t xml:space="preserve">Mỹ Long </t>
  </si>
  <si>
    <t xml:space="preserve">Mỹ Hiệp </t>
  </si>
  <si>
    <t>Bình Hàng Trung</t>
  </si>
  <si>
    <t>Bình Hàng Tây</t>
  </si>
  <si>
    <t>Nhị Mỹ</t>
  </si>
  <si>
    <t xml:space="preserve">Gáo Giồng </t>
  </si>
  <si>
    <t xml:space="preserve">Phương Thịnh </t>
  </si>
  <si>
    <t>Phương Trà</t>
  </si>
  <si>
    <t>Ba Sao</t>
  </si>
  <si>
    <t xml:space="preserve">Tân Hội Trung </t>
  </si>
  <si>
    <t>Phong Mỹ</t>
  </si>
  <si>
    <t>Tân Nghĩa</t>
  </si>
  <si>
    <t>VIII</t>
  </si>
  <si>
    <t>Thị trấn Mỹ An</t>
  </si>
  <si>
    <t>Mỹ Quý</t>
  </si>
  <si>
    <t xml:space="preserve">Mỹ Đông </t>
  </si>
  <si>
    <t>Mỹ An</t>
  </si>
  <si>
    <t>Mỹ Hòa</t>
  </si>
  <si>
    <t xml:space="preserve">Đốc Binh Kiều </t>
  </si>
  <si>
    <t xml:space="preserve">Phú Điền </t>
  </si>
  <si>
    <t>Thanh Mỹ</t>
  </si>
  <si>
    <t xml:space="preserve">Trường Xuân </t>
  </si>
  <si>
    <t xml:space="preserve">Hưng Thạnh </t>
  </si>
  <si>
    <t>Láng Biển</t>
  </si>
  <si>
    <t xml:space="preserve">Thạnh Lợi </t>
  </si>
  <si>
    <t xml:space="preserve">Tân Kiều </t>
  </si>
  <si>
    <t>IX</t>
  </si>
  <si>
    <t>Thị trấn Lấp Vò</t>
  </si>
  <si>
    <t xml:space="preserve">Bình Thạnh Trung </t>
  </si>
  <si>
    <t xml:space="preserve">Định An </t>
  </si>
  <si>
    <t>Định Yên</t>
  </si>
  <si>
    <t xml:space="preserve">Hội An Đông </t>
  </si>
  <si>
    <t>Mỹ An Hưng A</t>
  </si>
  <si>
    <t>Mỹ An Hưng B</t>
  </si>
  <si>
    <t>Tân Mỹ</t>
  </si>
  <si>
    <t xml:space="preserve">Tân Khánh Trung </t>
  </si>
  <si>
    <t>Long Hưng A</t>
  </si>
  <si>
    <t>Long Hưng B</t>
  </si>
  <si>
    <t xml:space="preserve">Vĩnh Thạnh </t>
  </si>
  <si>
    <t>X</t>
  </si>
  <si>
    <t xml:space="preserve">Huyện Lai Vung </t>
  </si>
  <si>
    <t xml:space="preserve">Thị trấn Lai Vung </t>
  </si>
  <si>
    <t xml:space="preserve">Hoà Thành </t>
  </si>
  <si>
    <t xml:space="preserve">Tân Dương </t>
  </si>
  <si>
    <t xml:space="preserve">Tân Thành  </t>
  </si>
  <si>
    <t xml:space="preserve">Hoà Long </t>
  </si>
  <si>
    <t xml:space="preserve">Long Thắng </t>
  </si>
  <si>
    <t xml:space="preserve">Vĩnh Thới </t>
  </si>
  <si>
    <t xml:space="preserve">Tân Hoà </t>
  </si>
  <si>
    <t>Định Hoà</t>
  </si>
  <si>
    <t xml:space="preserve">Phong Hòa </t>
  </si>
  <si>
    <t xml:space="preserve">Long Hậu </t>
  </si>
  <si>
    <t>XI</t>
  </si>
  <si>
    <t>Thành phố Sa Đéc</t>
  </si>
  <si>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 xml:space="preserve">uỷ quyền cho Hội đồng nhân dân thành phố Sa Đéc Quyết nghị tỷ lệ phần trăm phân chia cho ngân sách phường </t>
    </r>
    <r>
      <rPr>
        <sz val="12"/>
        <rFont val="Times New Roman"/>
        <family val="1"/>
      </rPr>
      <t>được hưởng.</t>
    </r>
  </si>
  <si>
    <t>Phường An Hoà</t>
  </si>
  <si>
    <t>Phường Tân Quy Đông</t>
  </si>
  <si>
    <t xml:space="preserve">Tân Phú Đông </t>
  </si>
  <si>
    <t xml:space="preserve">Tân Khánh Đông </t>
  </si>
  <si>
    <t xml:space="preserve">Tân Quy Tây </t>
  </si>
  <si>
    <t>XII</t>
  </si>
  <si>
    <t xml:space="preserve">Huyện Châu Thành </t>
  </si>
  <si>
    <t>Thị trấn Cái Tàu Hạ</t>
  </si>
  <si>
    <t xml:space="preserve">Tân Nhuận Đông </t>
  </si>
  <si>
    <t xml:space="preserve">An Nhơn </t>
  </si>
  <si>
    <t xml:space="preserve">Tân Phú Trung </t>
  </si>
  <si>
    <t>Tân Phú</t>
  </si>
  <si>
    <t xml:space="preserve">Hòa Tân </t>
  </si>
  <si>
    <t xml:space="preserve">Phú Long </t>
  </si>
  <si>
    <t xml:space="preserve">Phú Hựu </t>
  </si>
  <si>
    <t xml:space="preserve">An Phú Thuận </t>
  </si>
  <si>
    <t xml:space="preserve">An Khánh </t>
  </si>
  <si>
    <t xml:space="preserve">An Hiệp </t>
  </si>
  <si>
    <r>
      <t>Ghi chú:</t>
    </r>
    <r>
      <rPr>
        <sz val="12"/>
        <rFont val="Times New Roman"/>
        <family val="1"/>
      </rPr>
      <t xml:space="preserve"> </t>
    </r>
  </si>
  <si>
    <t>Các khoản thu tại xã, phường, thị trấn gồm:</t>
  </si>
  <si>
    <t xml:space="preserve"> - Thu từ quỹ đất công ích, hoa lợi công sản</t>
  </si>
  <si>
    <t xml:space="preserve"> - Thu từ hoạt động sự nghiệp do xã quản lý</t>
  </si>
  <si>
    <t xml:space="preserve"> - Thu phạt, tịch thu theo quy định</t>
  </si>
  <si>
    <t xml:space="preserve"> - Các khoản thu khác theo quy định của pháp luật</t>
  </si>
  <si>
    <t>CHI ĐẦU TƯ TỪ NGUỒN VỐN CHÍNH PHỦ VAY VỀ CHO VAY LẠI</t>
  </si>
  <si>
    <t>I.1</t>
  </si>
  <si>
    <t>II.2</t>
  </si>
  <si>
    <t>UBND TỈNH ĐỒNG THÁP</t>
  </si>
  <si>
    <t xml:space="preserve">Hồng Ngự </t>
  </si>
  <si>
    <t>TP. Hồng Ngự</t>
  </si>
  <si>
    <t xml:space="preserve">Tân Hồng </t>
  </si>
  <si>
    <t xml:space="preserve">Tam Nông </t>
  </si>
  <si>
    <t xml:space="preserve">Thanh Bình </t>
  </si>
  <si>
    <t xml:space="preserve">TP Cao Lãnh </t>
  </si>
  <si>
    <t xml:space="preserve">H. Cao Lãnh </t>
  </si>
  <si>
    <t>Tháp Mười</t>
  </si>
  <si>
    <t>Lấp Vò</t>
  </si>
  <si>
    <t xml:space="preserve">Lai Vung </t>
  </si>
  <si>
    <t xml:space="preserve">TP Sa Đéc </t>
  </si>
  <si>
    <t>Châu Thành</t>
  </si>
  <si>
    <t>Số bổ sung có mục tiêu từ ngân sách cấp tỉnh</t>
  </si>
  <si>
    <t>DỰ TOÁN CHI NGÂN SÁCH ĐỊA PHƯƠNG, CHI NGÂN SÁCH CẤP TỈNH VÀ
 CHI NGÂN SÁCH HUYỆN THEO CƠ CẤU CHI NĂM 2023</t>
  </si>
  <si>
    <t>CTMTQG giảm nghèo bền vững</t>
  </si>
  <si>
    <t>CTMTQG xây dựng nông thôn mới</t>
  </si>
  <si>
    <t>CTMTQG phát triển kinh tế xã hội vùng đồng bào DTTS&amp;MN</t>
  </si>
  <si>
    <t>Vốn đầu tư theo ngành, lĩnh vực</t>
  </si>
  <si>
    <t>Chương trình phục hồi và phát triển kinh tế - xã hội</t>
  </si>
  <si>
    <t>Hỗ trợ Hội Văn học nghệ thuật</t>
  </si>
  <si>
    <t>Hỗ trợ Hội Nhà báo</t>
  </si>
  <si>
    <t>Kinh phí thực hiện Chương trình trợ giúp xã hội và PHCN cho người tâm thần, trẻ em tự kỷ và người rối nhiễu tâm trí; chương trình phát triển công tác xã hội</t>
  </si>
  <si>
    <t>Hỗ trợ doanh nghiệp nhỏ và vừa</t>
  </si>
  <si>
    <t>Bổ sung thực hiện Chương trình phát triển lâm nghiệp bền vững</t>
  </si>
  <si>
    <t>Kinh phí thực hiện nhiệm vụ đảm bảo trật tự an toàn giao thông</t>
  </si>
  <si>
    <t>Kinh phí quản lý, bảo trì đường bộ</t>
  </si>
  <si>
    <t>Huyện, thành phố</t>
  </si>
  <si>
    <t>Dự toán thu bổ sung có mục tiêu từ ngân sách cấp tỉnh năm 2023</t>
  </si>
  <si>
    <t>Kinh phí hỗ trợ giá sản phẩm, dịch vụ công ích thủy lợi</t>
  </si>
  <si>
    <t>Kinh phí hỗ trợ địa phương sản xuất lúa</t>
  </si>
  <si>
    <t>3=4+5</t>
  </si>
  <si>
    <t xml:space="preserve">Châu Thành </t>
  </si>
  <si>
    <t>Cộng</t>
  </si>
  <si>
    <t>DỰ TOÁN BỔ SUNG CÓ MỤC TIÊU TỪ NGÂN SÁCH CẤP TỈNH CHO NGÂN SÁCH HUYỆN, THÀNH PHỐ NĂM 2023</t>
  </si>
  <si>
    <t xml:space="preserve">UỶ BAN NHÂN DÂN                  CỘNG HÒA XÃ HỘI CHỦ NGHĨA VIỆT NAM
TỈNH ĐỒNG THÁP                                   Độc lập - Tự do - Hạnh phúc
</t>
  </si>
  <si>
    <r>
      <t xml:space="preserve">DỰ TOÁN CHI NGÂN SÁCH CHO MỘT SỐ CHƯƠNG TRÌNH, DỰ ÁN, NHIỆM VỤ KHÁC QUAN TRỌNG NĂM 2023
</t>
    </r>
    <r>
      <rPr>
        <i/>
        <sz val="10.5"/>
        <rFont val="Times New Roman"/>
        <family val="1"/>
      </rPr>
      <t>(Dự toán đã được Hội đồng nhân dân quyết định)</t>
    </r>
  </si>
  <si>
    <t>Chỉ tiêu</t>
  </si>
  <si>
    <t>Dự toán
năm 2023</t>
  </si>
  <si>
    <t>Gồm</t>
  </si>
  <si>
    <t>Vốn đầu tư phát triển</t>
  </si>
  <si>
    <t>Kinh phí 
sự nghiệp</t>
  </si>
  <si>
    <t>Bổ sung từ ngân sách trung ương để thực hiện một số mục tiêu, nhiệm vụ quan trọng</t>
  </si>
  <si>
    <t>Đầu tư phát triển từ nguồn NSTW bổ sung có mục tiêu</t>
  </si>
  <si>
    <t>Bổ sung vốn đầu tư theo ngành, lĩnh vực (vốn ngoài nước)</t>
  </si>
  <si>
    <t>Trong đó: Chương trình mục tiêu ứng phó biến đổi khí hậu và tăng trưởng xanh (giải ngân theo cơ chế tài chính trong nước)</t>
  </si>
  <si>
    <t>Bổ sung vốn đầu tư theo ngành, lĩnh vực (vốn trong nước)</t>
  </si>
  <si>
    <t>Trong đó: Đầu tư các dự án trọng điểm, liên kết vùng, đường ven biển</t>
  </si>
  <si>
    <t xml:space="preserve">             Thu hồi các khoản vốn ứng trước của các chương trình mục tiêu (số vốn thiểu địa phương phải bố trí)</t>
  </si>
  <si>
    <t>c</t>
  </si>
  <si>
    <t>Vốn thực hiện 03 chương trình mục tiêu quốc gia</t>
  </si>
  <si>
    <t>c.1</t>
  </si>
  <si>
    <t>Dự án 2: Đa dạng hóa sinh kế, phát triển mô hình giảm nghèo (các hoạt động kinh tế)</t>
  </si>
  <si>
    <t>Dự án 3: Hỗ trợ phát triển sản xuất, cải thiện dinh dưỡng (sự nghiệp y tế, dân số và gia đình: 2.977 triệu đồng; các hoạt động kinh tế: 9.404 triệu đồng)</t>
  </si>
  <si>
    <t xml:space="preserve">Dự án 4: Phát triển giáo dục nghề nghiệp, việc làm bền vững (sự nghiệp giáo dục-đào tạo và dạy nghề 8.848 triệu đồng; các hoạt động kinh tế 8.151 triệu đồng) </t>
  </si>
  <si>
    <t>Dự án 6: Truyền thông và giảm nghèo về thông tin (sự nghiệp văn hóa thông tin)</t>
  </si>
  <si>
    <t>Dự án 7: Nâng cao năng lực và giám sát, đánh giá chương trình (sự nghiệp giáo dục- đào tạo và dạy nghề)</t>
  </si>
  <si>
    <t>c.2</t>
  </si>
  <si>
    <t>c.3</t>
  </si>
  <si>
    <t>Kinh phí sự nghiệp từ nguồn NSTW bổ sung có mục tiêu</t>
  </si>
  <si>
    <t>DỰ TOÁN THU, SỐ BỔ SUNG VÀ DỰ TOÁN CHI CÂN ĐỐI NGÂN SÁCH TỪNG HUYỆN NĂM 2023</t>
  </si>
  <si>
    <t>Biểu số 49/CK-NSNN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</si>
</sst>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164" formatCode="_-* #,##0.00_-;\-* #,##0.00_-;_-* &quot;-&quot;??_-;_-@_-"/>
    <numFmt numFmtId="165" formatCode="_-* #,##0_-;\-* #,##0_-;_-* &quot;-&quot;??_-;_-@_-"/>
    <numFmt numFmtId="166" formatCode="#,##0;[Red]\-#,##0;&quot; &quot;"/>
  </numFmts>
  <fonts count="51">
    <font>
      <sz val="11"/>
      <color theme="1"/>
      <name val="Calibri"/>
      <family val="2"/>
      <scheme val="minor"/>
    </font>
    <font>
      <sz val="11"/>
      <color theme="1"/>
      <name val="Times New Roman"/>
      <family val="1"/>
    </font>
    <font>
      <b/>
      <sz val="10"/>
      <color rgb="FF000000"/>
      <name val="Arial"/>
      <family val="2"/>
    </font>
    <font>
      <b/>
      <sz val="10"/>
      <name val="Times New Roman"/>
      <family val="1"/>
    </font>
    <font>
      <sz val="10"/>
      <name val="Times New Roman"/>
      <family val="1"/>
    </font>
    <font>
      <i/>
      <sz val="10"/>
      <color rgb="FF000000"/>
      <name val="Arial"/>
      <family val="2"/>
    </font>
    <font>
      <b/>
      <sz val="10"/>
      <color rgb="FF000000"/>
      <name val="Times New Roman"/>
      <family val="1"/>
    </font>
    <font>
      <i/>
      <sz val="10"/>
      <color rgb="FF000000"/>
      <name val="Times New Roman"/>
      <family val="1"/>
    </font>
    <font>
      <b/>
      <sz val="15"/>
      <color rgb="FF000000"/>
      <name val="Times New Roman"/>
      <family val="1"/>
    </font>
    <font>
      <b/>
      <sz val="10"/>
      <name val="Arial"/>
      <family val="2"/>
    </font>
    <font>
      <sz val="10"/>
      <name val="Arial"/>
      <family val="2"/>
    </font>
    <font>
      <b/>
      <sz val="11"/>
      <color theme="1"/>
      <name val="Times New Roman"/>
      <family val="1"/>
    </font>
    <font>
      <sz val="10"/>
      <color rgb="FF000000"/>
      <name val="Times New Roman"/>
      <family val="1"/>
    </font>
    <font>
      <b/>
      <sz val="11"/>
      <color theme="1"/>
      <name val="Calibri"/>
      <family val="2"/>
      <scheme val="minor"/>
    </font>
    <font>
      <b/>
      <sz val="13"/>
      <color rgb="FF000000"/>
      <name val="Times New Roman"/>
      <family val="1"/>
    </font>
    <font>
      <sz val="11"/>
      <color theme="1"/>
      <name val="Calibri"/>
      <family val="2"/>
      <scheme val="minor"/>
    </font>
    <font>
      <b/>
      <sz val="13"/>
      <name val="Times New Roman"/>
      <family val="1"/>
    </font>
    <font>
      <sz val="13"/>
      <name val="Times New Roman"/>
      <family val="1"/>
    </font>
    <font>
      <i/>
      <sz val="11"/>
      <color theme="1"/>
      <name val="Times New Roman"/>
      <family val="1"/>
    </font>
    <font>
      <b/>
      <i/>
      <sz val="13"/>
      <name val="Times New Roman"/>
      <family val="1"/>
    </font>
    <font>
      <b/>
      <i/>
      <sz val="11"/>
      <color theme="1"/>
      <name val="Times New Roman"/>
      <family val="1"/>
    </font>
    <font>
      <i/>
      <sz val="12"/>
      <name val="Times New Roman"/>
      <family val="1"/>
    </font>
    <font>
      <b/>
      <sz val="12"/>
      <name val="Times New Roman"/>
      <family val="1"/>
    </font>
    <font>
      <sz val="12"/>
      <name val="Times New Roman"/>
      <family val="1"/>
    </font>
    <font>
      <b/>
      <sz val="14"/>
      <color rgb="FF000000"/>
      <name val="Times New Roman"/>
      <family val="1"/>
    </font>
    <font>
      <sz val="12"/>
      <color theme="1"/>
      <name val="Times New Roman"/>
      <family val="1"/>
    </font>
    <font>
      <i/>
      <sz val="12"/>
      <color theme="1"/>
      <name val="Times New Roman"/>
      <family val="1"/>
    </font>
    <font>
      <b/>
      <i/>
      <sz val="12"/>
      <name val="Times New Roman"/>
      <family val="1"/>
    </font>
    <font>
      <b/>
      <i/>
      <sz val="12"/>
      <color theme="1"/>
      <name val="Times New Roman"/>
      <family val="1"/>
    </font>
    <font>
      <b/>
      <sz val="9"/>
      <color indexed="81"/>
      <name val="Segoe UI"/>
      <family val="2"/>
    </font>
    <font>
      <sz val="9"/>
      <color indexed="81"/>
      <name val="Segoe UI"/>
      <family val="2"/>
    </font>
    <font>
      <b/>
      <sz val="10"/>
      <color rgb="FFFF0000"/>
      <name val="Times New Roman"/>
      <family val="1"/>
    </font>
    <font>
      <sz val="11"/>
      <color rgb="FFFF0000"/>
      <name val="Times New Roman"/>
      <family val="1"/>
    </font>
    <font>
      <b/>
      <sz val="11"/>
      <name val="Times New Roman"/>
      <family val="1"/>
    </font>
    <font>
      <sz val="9"/>
      <name val="Times New Roman"/>
      <family val="1"/>
    </font>
    <font>
      <b/>
      <sz val="9"/>
      <name val="Times New Roman"/>
      <family val="1"/>
    </font>
    <font>
      <b/>
      <sz val="9"/>
      <color indexed="81"/>
      <name val="Tahoma"/>
      <family val="2"/>
    </font>
    <font>
      <sz val="9"/>
      <color indexed="81"/>
      <name val="Tahoma"/>
      <family val="2"/>
    </font>
    <font>
      <b/>
      <sz val="10.5"/>
      <name val="Times New Roman"/>
      <family val="1"/>
    </font>
    <font>
      <sz val="10.5"/>
      <name val="Times New Roman"/>
      <family val="1"/>
    </font>
    <font>
      <i/>
      <sz val="10.5"/>
      <name val="Times New Roman"/>
      <family val="1"/>
    </font>
    <font>
      <sz val="12"/>
      <name val="VNI-Times"/>
    </font>
    <font>
      <b/>
      <u/>
      <sz val="10.5"/>
      <name val="Times New Roman"/>
      <family val="1"/>
    </font>
    <font>
      <i/>
      <u/>
      <sz val="10.5"/>
      <name val="Times New Roman"/>
      <family val="1"/>
    </font>
    <font>
      <sz val="10"/>
      <color indexed="81"/>
      <name val="Segoe UI"/>
      <family val="2"/>
    </font>
    <font>
      <b/>
      <sz val="12"/>
      <color rgb="FF000000"/>
      <name val="Times New Roman"/>
      <family val="1"/>
    </font>
    <font>
      <i/>
      <sz val="12"/>
      <color rgb="FF000000"/>
      <name val="Times New Roman"/>
      <family val="1"/>
    </font>
    <font>
      <sz val="12"/>
      <color rgb="FF000000"/>
      <name val="Times New Roman"/>
      <family val="1"/>
    </font>
    <font>
      <b/>
      <sz val="12"/>
      <color theme="1"/>
      <name val="Times New Roman"/>
      <family val="1"/>
    </font>
    <font>
      <sz val="11"/>
      <color rgb="FF00B0F0"/>
      <name val="Times New Roman"/>
      <family val="1"/>
    </font>
    <font>
      <b/>
      <sz val="10"/>
      <color theme="0"/>
      <name val="Times New Roman"/>
      <family val="1"/>
    </font>
  </fonts>
  <fills count="2">
    <fill>
      <patternFill patternType="none"/>
    </fill>
    <fill>
      <patternFill patternType="gray125"/>
    </fill>
  </fills>
  <borders count="40">
    <border>
      <left/>
      <right/>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s>
  <cellStyleXfs count="4">
    <xf numFmtId="0" fontId="0" fillId="0" borderId="0"/>
    <xf numFmtId="41" fontId="15" fillId="0" borderId="0" applyFont="0" applyFill="0" applyBorder="0" applyAlignment="0" applyProtection="0"/>
    <xf numFmtId="164" fontId="15" fillId="0" borderId="0" applyFont="0" applyFill="0" applyBorder="0" applyAlignment="0" applyProtection="0"/>
    <xf numFmtId="0" fontId="41" fillId="0" borderId="0"/>
  </cellStyleXfs>
  <cellXfs count="337">
    <xf numFmtId="0" fontId="0" fillId="0" borderId="0" xfId="0"/>
    <xf numFmtId="0" fontId="1" fillId="0" borderId="0" xfId="0" applyFont="1"/>
    <xf numFmtId="0" fontId="5"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1" fillId="0" borderId="0" xfId="0" applyFont="1"/>
    <xf numFmtId="0" fontId="12"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vertical="center" wrapText="1"/>
    </xf>
    <xf numFmtId="0" fontId="10" fillId="0" borderId="2" xfId="0" applyFont="1" applyBorder="1" applyAlignment="1">
      <alignment vertical="center" wrapText="1"/>
    </xf>
    <xf numFmtId="0" fontId="2" fillId="0" borderId="0" xfId="0" applyFont="1"/>
    <xf numFmtId="0" fontId="2" fillId="0" borderId="2" xfId="0" applyFont="1" applyBorder="1" applyAlignment="1">
      <alignment vertical="center" wrapText="1"/>
    </xf>
    <xf numFmtId="0" fontId="4" fillId="0" borderId="13" xfId="0" applyFont="1" applyBorder="1" applyAlignment="1">
      <alignment horizontal="center" vertical="center" wrapText="1"/>
    </xf>
    <xf numFmtId="0" fontId="4" fillId="0" borderId="13" xfId="0" applyFont="1" applyBorder="1" applyAlignment="1">
      <alignment vertical="center" wrapText="1"/>
    </xf>
    <xf numFmtId="0" fontId="7" fillId="0" borderId="0" xfId="0" applyFont="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6" fillId="0" borderId="0" xfId="0" applyFont="1" applyAlignment="1">
      <alignment horizontal="right" vertical="center"/>
    </xf>
    <xf numFmtId="0" fontId="1" fillId="0" borderId="0" xfId="0" applyFont="1" applyAlignment="1"/>
    <xf numFmtId="0" fontId="6" fillId="0" borderId="0" xfId="0" applyFont="1" applyAlignment="1">
      <alignment horizontal="center" vertical="center"/>
    </xf>
    <xf numFmtId="0" fontId="16" fillId="0" borderId="13" xfId="0" applyFont="1" applyBorder="1" applyAlignment="1">
      <alignment horizontal="center" vertical="center" wrapText="1"/>
    </xf>
    <xf numFmtId="0" fontId="16" fillId="0" borderId="13" xfId="0" applyFont="1" applyBorder="1" applyAlignment="1">
      <alignment vertical="center" wrapText="1"/>
    </xf>
    <xf numFmtId="0" fontId="17" fillId="0" borderId="13" xfId="0" applyFont="1" applyBorder="1" applyAlignment="1">
      <alignment vertical="center" wrapText="1"/>
    </xf>
    <xf numFmtId="0" fontId="1" fillId="0" borderId="0" xfId="0" applyFont="1" applyAlignment="1">
      <alignment horizontal="right"/>
    </xf>
    <xf numFmtId="0" fontId="16" fillId="0" borderId="13" xfId="0" applyFont="1" applyBorder="1" applyAlignment="1">
      <alignment horizontal="left" vertical="center" wrapText="1"/>
    </xf>
    <xf numFmtId="0" fontId="18" fillId="0" borderId="0" xfId="0" applyFont="1"/>
    <xf numFmtId="0" fontId="19" fillId="0" borderId="13" xfId="0" applyFont="1" applyBorder="1" applyAlignment="1">
      <alignment vertical="center" wrapText="1"/>
    </xf>
    <xf numFmtId="0" fontId="20" fillId="0" borderId="0" xfId="0" applyFont="1"/>
    <xf numFmtId="0" fontId="22" fillId="0" borderId="13" xfId="0" applyFont="1" applyBorder="1" applyAlignment="1">
      <alignment horizontal="center" vertical="center" wrapText="1"/>
    </xf>
    <xf numFmtId="0" fontId="22" fillId="0" borderId="13" xfId="0" applyFont="1" applyBorder="1" applyAlignment="1">
      <alignment vertical="center" wrapText="1"/>
    </xf>
    <xf numFmtId="0" fontId="23" fillId="0" borderId="13" xfId="0" applyFont="1" applyBorder="1" applyAlignment="1">
      <alignment horizontal="center" vertical="center" wrapText="1"/>
    </xf>
    <xf numFmtId="0" fontId="23" fillId="0" borderId="13" xfId="0" applyFont="1" applyBorder="1" applyAlignment="1">
      <alignment vertical="center" wrapText="1"/>
    </xf>
    <xf numFmtId="0" fontId="24" fillId="0" borderId="0" xfId="0" applyFont="1" applyAlignment="1">
      <alignment horizontal="center" vertical="center"/>
    </xf>
    <xf numFmtId="41" fontId="22" fillId="0" borderId="13" xfId="1" applyFont="1" applyBorder="1" applyAlignment="1">
      <alignment horizontal="right" vertical="center" wrapText="1"/>
    </xf>
    <xf numFmtId="41" fontId="23" fillId="0" borderId="13" xfId="1" applyFont="1" applyBorder="1" applyAlignment="1">
      <alignment horizontal="right" vertical="center" wrapText="1"/>
    </xf>
    <xf numFmtId="0" fontId="23" fillId="0" borderId="13"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13" xfId="0" applyFont="1" applyBorder="1" applyAlignment="1">
      <alignment vertical="center" shrinkToFit="1"/>
    </xf>
    <xf numFmtId="0" fontId="23" fillId="0" borderId="13" xfId="0" applyFont="1" applyBorder="1" applyAlignment="1">
      <alignment vertical="center" shrinkToFit="1"/>
    </xf>
    <xf numFmtId="0" fontId="25" fillId="0" borderId="0" xfId="0" applyFont="1"/>
    <xf numFmtId="0" fontId="28" fillId="0" borderId="0" xfId="0" applyFont="1"/>
    <xf numFmtId="0" fontId="25" fillId="0" borderId="0" xfId="0" applyFont="1" applyFill="1" applyBorder="1"/>
    <xf numFmtId="41" fontId="23" fillId="0" borderId="0" xfId="1" applyFont="1" applyFill="1" applyBorder="1" applyAlignment="1">
      <alignment horizontal="right" vertical="center" wrapText="1"/>
    </xf>
    <xf numFmtId="38" fontId="21" fillId="0" borderId="0" xfId="0" applyNumberFormat="1" applyFont="1" applyFill="1" applyBorder="1" applyAlignment="1">
      <alignment vertical="center" shrinkToFit="1"/>
    </xf>
    <xf numFmtId="41" fontId="25" fillId="0" borderId="0" xfId="0" applyNumberFormat="1" applyFont="1" applyFill="1" applyBorder="1"/>
    <xf numFmtId="0" fontId="12" fillId="0" borderId="0" xfId="0" applyFont="1" applyAlignment="1">
      <alignment horizontal="right" vertical="center"/>
    </xf>
    <xf numFmtId="0" fontId="21" fillId="0" borderId="13" xfId="0" applyFont="1" applyBorder="1" applyAlignment="1">
      <alignment vertical="center" wrapText="1"/>
    </xf>
    <xf numFmtId="0" fontId="27" fillId="0" borderId="13" xfId="0" applyFont="1" applyBorder="1" applyAlignment="1">
      <alignment vertical="center" wrapText="1"/>
    </xf>
    <xf numFmtId="0" fontId="1" fillId="0" borderId="13" xfId="0" applyFont="1" applyBorder="1"/>
    <xf numFmtId="0" fontId="32" fillId="0" borderId="0" xfId="0" applyFont="1"/>
    <xf numFmtId="165" fontId="3" fillId="0" borderId="13" xfId="2" applyNumberFormat="1" applyFont="1" applyBorder="1" applyAlignment="1">
      <alignment horizontal="center" vertical="center" wrapText="1"/>
    </xf>
    <xf numFmtId="165" fontId="4" fillId="0" borderId="13" xfId="2" applyNumberFormat="1" applyFont="1" applyBorder="1" applyAlignment="1">
      <alignment horizontal="center" vertical="center" wrapText="1"/>
    </xf>
    <xf numFmtId="165" fontId="3" fillId="0" borderId="13" xfId="0" applyNumberFormat="1" applyFont="1" applyBorder="1" applyAlignment="1">
      <alignment horizontal="center" vertical="center" wrapText="1"/>
    </xf>
    <xf numFmtId="165" fontId="4" fillId="0" borderId="13" xfId="0" applyNumberFormat="1" applyFont="1" applyBorder="1" applyAlignment="1">
      <alignment horizontal="center" vertical="center" wrapText="1"/>
    </xf>
    <xf numFmtId="0" fontId="1" fillId="0" borderId="0" xfId="0" applyFont="1" applyAlignment="1">
      <alignment horizontal="center"/>
    </xf>
    <xf numFmtId="0" fontId="4" fillId="0" borderId="13" xfId="0" applyFont="1" applyBorder="1" applyAlignment="1">
      <alignment horizontal="left" vertical="center" wrapText="1"/>
    </xf>
    <xf numFmtId="0" fontId="6" fillId="0" borderId="0" xfId="0" applyFont="1" applyAlignment="1">
      <alignment horizontal="center"/>
    </xf>
    <xf numFmtId="0" fontId="3" fillId="0" borderId="13" xfId="0" applyFont="1" applyBorder="1" applyAlignment="1">
      <alignment horizontal="left" vertical="center" wrapText="1"/>
    </xf>
    <xf numFmtId="0" fontId="23" fillId="0" borderId="0" xfId="0" applyFont="1" applyFill="1"/>
    <xf numFmtId="0" fontId="22" fillId="0" borderId="0" xfId="0" applyFont="1" applyFill="1"/>
    <xf numFmtId="0" fontId="22" fillId="0" borderId="13" xfId="0" applyFont="1" applyFill="1" applyBorder="1" applyAlignment="1">
      <alignment horizontal="center" vertical="center" wrapText="1"/>
    </xf>
    <xf numFmtId="0" fontId="22" fillId="0" borderId="0" xfId="0" applyFont="1" applyFill="1" applyAlignment="1">
      <alignment horizontal="center" vertical="center" wrapText="1"/>
    </xf>
    <xf numFmtId="0" fontId="23" fillId="0" borderId="14" xfId="0" applyFont="1" applyFill="1" applyBorder="1" applyAlignment="1">
      <alignment shrinkToFit="1"/>
    </xf>
    <xf numFmtId="9" fontId="23" fillId="0" borderId="14" xfId="0" applyNumberFormat="1" applyFont="1" applyFill="1" applyBorder="1" applyAlignment="1">
      <alignment horizontal="center"/>
    </xf>
    <xf numFmtId="0" fontId="3" fillId="0" borderId="0" xfId="0" applyFont="1" applyFill="1"/>
    <xf numFmtId="0" fontId="4" fillId="0" borderId="0" xfId="0" applyFont="1" applyFill="1"/>
    <xf numFmtId="0" fontId="22" fillId="0" borderId="0" xfId="0" applyFont="1" applyFill="1" applyAlignment="1">
      <alignment horizontal="center" wrapText="1"/>
    </xf>
    <xf numFmtId="0" fontId="22" fillId="0" borderId="0" xfId="0" applyFont="1" applyFill="1" applyAlignment="1">
      <alignment horizontal="center"/>
    </xf>
    <xf numFmtId="0" fontId="23" fillId="0" borderId="0" xfId="0" applyFont="1" applyFill="1" applyAlignment="1">
      <alignment horizontal="center"/>
    </xf>
    <xf numFmtId="0" fontId="21" fillId="0" borderId="0" xfId="0" applyFont="1" applyFill="1" applyBorder="1" applyAlignment="1">
      <alignment horizontal="center"/>
    </xf>
    <xf numFmtId="165" fontId="22" fillId="0" borderId="13" xfId="2" applyNumberFormat="1" applyFont="1" applyBorder="1" applyAlignment="1">
      <alignment horizontal="right" vertical="center" wrapText="1"/>
    </xf>
    <xf numFmtId="165" fontId="22" fillId="0" borderId="13" xfId="0" applyNumberFormat="1" applyFont="1" applyBorder="1" applyAlignment="1">
      <alignment horizontal="right" vertical="center" wrapText="1"/>
    </xf>
    <xf numFmtId="41" fontId="25" fillId="0" borderId="0" xfId="0" applyNumberFormat="1" applyFont="1"/>
    <xf numFmtId="41" fontId="1" fillId="0" borderId="0" xfId="0" applyNumberFormat="1" applyFont="1"/>
    <xf numFmtId="0" fontId="23" fillId="0" borderId="0" xfId="0" applyFont="1"/>
    <xf numFmtId="0" fontId="23" fillId="0" borderId="0" xfId="0" applyFont="1" applyAlignment="1">
      <alignment horizontal="center"/>
    </xf>
    <xf numFmtId="0" fontId="21" fillId="0" borderId="0" xfId="0" applyFont="1" applyBorder="1" applyAlignment="1">
      <alignment horizontal="right"/>
    </xf>
    <xf numFmtId="0" fontId="22" fillId="0" borderId="0" xfId="0" applyFont="1"/>
    <xf numFmtId="0" fontId="5" fillId="0" borderId="0" xfId="0" applyFont="1" applyAlignment="1">
      <alignment vertical="center"/>
    </xf>
    <xf numFmtId="0" fontId="39" fillId="0" borderId="0" xfId="0" applyFont="1"/>
    <xf numFmtId="0" fontId="38" fillId="0" borderId="13" xfId="3" applyFont="1" applyBorder="1" applyAlignment="1">
      <alignment horizontal="center" vertical="center" wrapText="1" shrinkToFit="1"/>
    </xf>
    <xf numFmtId="0" fontId="4" fillId="0" borderId="0" xfId="0" applyFont="1"/>
    <xf numFmtId="0" fontId="38" fillId="0" borderId="0" xfId="0" applyFont="1"/>
    <xf numFmtId="0" fontId="11" fillId="0" borderId="0" xfId="0" applyFont="1" applyAlignment="1">
      <alignment horizontal="right"/>
    </xf>
    <xf numFmtId="0" fontId="39" fillId="0" borderId="0" xfId="0" applyFont="1" applyAlignment="1">
      <alignment horizontal="right"/>
    </xf>
    <xf numFmtId="0" fontId="45" fillId="0" borderId="0" xfId="0" applyFont="1" applyAlignment="1">
      <alignment vertical="center"/>
    </xf>
    <xf numFmtId="0" fontId="45" fillId="0" borderId="0" xfId="0" applyFont="1" applyAlignment="1">
      <alignment horizontal="right" vertical="center" wrapText="1"/>
    </xf>
    <xf numFmtId="0" fontId="48" fillId="0" borderId="0" xfId="0" applyFont="1"/>
    <xf numFmtId="0" fontId="25" fillId="0" borderId="0" xfId="0" applyFont="1" applyAlignment="1">
      <alignment horizontal="right"/>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41" fontId="16" fillId="0" borderId="20" xfId="1" applyFont="1" applyBorder="1" applyAlignment="1">
      <alignment vertical="center" wrapText="1"/>
    </xf>
    <xf numFmtId="0" fontId="17" fillId="0" borderId="19" xfId="0" applyFont="1" applyBorder="1" applyAlignment="1">
      <alignment horizontal="center" vertical="center" wrapText="1"/>
    </xf>
    <xf numFmtId="41" fontId="17" fillId="0" borderId="20" xfId="1" applyFont="1" applyBorder="1" applyAlignment="1">
      <alignment vertical="center" wrapText="1"/>
    </xf>
    <xf numFmtId="0" fontId="17" fillId="0" borderId="21" xfId="0" applyFont="1" applyBorder="1" applyAlignment="1">
      <alignment horizontal="center" vertical="center" wrapText="1"/>
    </xf>
    <xf numFmtId="0" fontId="17" fillId="0" borderId="22" xfId="0" applyFont="1" applyBorder="1" applyAlignment="1">
      <alignment vertical="center" wrapText="1"/>
    </xf>
    <xf numFmtId="41" fontId="17" fillId="0" borderId="23" xfId="1" applyFont="1" applyBorder="1" applyAlignment="1">
      <alignment vertical="center" wrapText="1"/>
    </xf>
    <xf numFmtId="0" fontId="16" fillId="0" borderId="20" xfId="0" applyFont="1" applyBorder="1" applyAlignment="1">
      <alignment horizontal="center" vertical="center" wrapText="1"/>
    </xf>
    <xf numFmtId="0" fontId="19" fillId="0" borderId="19" xfId="0" applyFont="1" applyBorder="1" applyAlignment="1">
      <alignment horizontal="center" vertical="center" wrapText="1"/>
    </xf>
    <xf numFmtId="41" fontId="19" fillId="0" borderId="20" xfId="1" applyFont="1" applyBorder="1" applyAlignment="1">
      <alignment vertical="center" wrapText="1"/>
    </xf>
    <xf numFmtId="0" fontId="19" fillId="0" borderId="20" xfId="0" applyFont="1" applyBorder="1" applyAlignment="1">
      <alignment vertical="center" wrapText="1"/>
    </xf>
    <xf numFmtId="0" fontId="17" fillId="0" borderId="20" xfId="0" applyFont="1" applyBorder="1" applyAlignment="1">
      <alignment vertical="center" wrapText="1"/>
    </xf>
    <xf numFmtId="0" fontId="17" fillId="0" borderId="23" xfId="0" applyFont="1" applyBorder="1" applyAlignment="1">
      <alignment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center" wrapText="1"/>
    </xf>
    <xf numFmtId="41" fontId="22" fillId="0" borderId="20" xfId="1" applyFont="1" applyBorder="1" applyAlignment="1">
      <alignment horizontal="right" vertical="center" wrapText="1"/>
    </xf>
    <xf numFmtId="0" fontId="23" fillId="0" borderId="19" xfId="0" applyFont="1" applyBorder="1" applyAlignment="1">
      <alignment horizontal="center" vertical="center" wrapText="1"/>
    </xf>
    <xf numFmtId="41" fontId="23" fillId="0" borderId="20" xfId="1" applyFont="1" applyBorder="1" applyAlignment="1">
      <alignment horizontal="right" vertical="center" wrapText="1"/>
    </xf>
    <xf numFmtId="0" fontId="22" fillId="0" borderId="20" xfId="0" applyFont="1" applyBorder="1" applyAlignment="1">
      <alignment horizontal="right" vertical="center" wrapText="1"/>
    </xf>
    <xf numFmtId="0" fontId="23"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vertical="center" wrapText="1"/>
    </xf>
    <xf numFmtId="0" fontId="22" fillId="0" borderId="22" xfId="0" applyFont="1" applyBorder="1" applyAlignment="1">
      <alignment horizontal="right" vertical="center" wrapText="1"/>
    </xf>
    <xf numFmtId="0" fontId="22" fillId="0" borderId="23" xfId="0" applyFont="1" applyBorder="1" applyAlignment="1">
      <alignment horizontal="right" vertical="center" wrapText="1"/>
    </xf>
    <xf numFmtId="165" fontId="22" fillId="0" borderId="20" xfId="2" applyNumberFormat="1" applyFont="1" applyBorder="1" applyAlignment="1">
      <alignment horizontal="right" vertical="center" wrapText="1"/>
    </xf>
    <xf numFmtId="0" fontId="27" fillId="0" borderId="19" xfId="0" applyFont="1" applyBorder="1" applyAlignment="1">
      <alignment horizontal="center" vertical="center" wrapText="1"/>
    </xf>
    <xf numFmtId="0" fontId="23" fillId="0" borderId="20" xfId="0" applyFont="1" applyBorder="1" applyAlignment="1">
      <alignment horizontal="right" vertical="center" wrapText="1"/>
    </xf>
    <xf numFmtId="0" fontId="23" fillId="0" borderId="22" xfId="0" applyFont="1" applyBorder="1" applyAlignment="1">
      <alignment horizontal="right" vertical="center" wrapText="1"/>
    </xf>
    <xf numFmtId="0" fontId="23" fillId="0" borderId="23" xfId="0" applyFont="1" applyBorder="1" applyAlignment="1">
      <alignment horizontal="right"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41" fontId="22" fillId="0" borderId="20" xfId="1" applyFont="1" applyBorder="1" applyAlignment="1">
      <alignment vertical="center" wrapText="1"/>
    </xf>
    <xf numFmtId="0" fontId="23" fillId="0" borderId="20" xfId="0" applyFont="1" applyBorder="1" applyAlignment="1">
      <alignment vertical="center" wrapText="1"/>
    </xf>
    <xf numFmtId="0" fontId="21" fillId="0" borderId="19" xfId="0" applyFont="1" applyBorder="1" applyAlignment="1">
      <alignment horizontal="center" vertical="center" wrapText="1"/>
    </xf>
    <xf numFmtId="0" fontId="21" fillId="0" borderId="20" xfId="0" applyFont="1" applyBorder="1" applyAlignment="1">
      <alignment vertical="center" wrapText="1"/>
    </xf>
    <xf numFmtId="41" fontId="23" fillId="0" borderId="20" xfId="1" applyFont="1" applyBorder="1" applyAlignment="1">
      <alignment vertical="center" wrapText="1"/>
    </xf>
    <xf numFmtId="0" fontId="23" fillId="0" borderId="23" xfId="0" applyFont="1" applyBorder="1" applyAlignment="1">
      <alignment vertical="center" wrapText="1"/>
    </xf>
    <xf numFmtId="0" fontId="4" fillId="0" borderId="1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vertical="center" wrapText="1"/>
    </xf>
    <xf numFmtId="165" fontId="3" fillId="0" borderId="22" xfId="2" applyNumberFormat="1" applyFont="1" applyBorder="1" applyAlignment="1">
      <alignment horizontal="center"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22" fillId="0" borderId="14" xfId="0" applyFont="1" applyFill="1" applyBorder="1" applyAlignment="1">
      <alignment horizontal="center" vertical="center" wrapText="1"/>
    </xf>
    <xf numFmtId="0" fontId="23" fillId="0" borderId="27" xfId="0" applyFont="1" applyFill="1" applyBorder="1" applyAlignment="1">
      <alignment horizontal="center"/>
    </xf>
    <xf numFmtId="9" fontId="23" fillId="0" borderId="28" xfId="0" applyNumberFormat="1" applyFont="1" applyFill="1" applyBorder="1" applyAlignment="1">
      <alignment horizontal="center"/>
    </xf>
    <xf numFmtId="0" fontId="23" fillId="0" borderId="29" xfId="0" applyFont="1" applyFill="1" applyBorder="1" applyAlignment="1">
      <alignment horizontal="center"/>
    </xf>
    <xf numFmtId="0" fontId="23" fillId="0" borderId="30" xfId="0" applyFont="1" applyFill="1" applyBorder="1" applyAlignment="1">
      <alignment shrinkToFit="1"/>
    </xf>
    <xf numFmtId="9" fontId="23" fillId="0" borderId="30" xfId="0" applyNumberFormat="1" applyFont="1" applyFill="1" applyBorder="1" applyAlignment="1">
      <alignment horizontal="center"/>
    </xf>
    <xf numFmtId="9" fontId="23" fillId="0" borderId="31" xfId="0" applyNumberFormat="1" applyFont="1" applyFill="1" applyBorder="1" applyAlignment="1">
      <alignment horizontal="center"/>
    </xf>
    <xf numFmtId="0" fontId="22" fillId="0" borderId="20" xfId="0" applyFont="1" applyFill="1" applyBorder="1" applyAlignment="1">
      <alignment horizontal="center" vertical="center" wrapText="1"/>
    </xf>
    <xf numFmtId="0" fontId="22" fillId="0" borderId="19" xfId="0" applyFont="1" applyFill="1" applyBorder="1" applyAlignment="1">
      <alignment horizontal="center"/>
    </xf>
    <xf numFmtId="0" fontId="22" fillId="0" borderId="13" xfId="0" applyFont="1" applyFill="1" applyBorder="1" applyAlignment="1">
      <alignment shrinkToFit="1"/>
    </xf>
    <xf numFmtId="9" fontId="22" fillId="0" borderId="13" xfId="0" applyNumberFormat="1" applyFont="1" applyFill="1" applyBorder="1" applyAlignment="1">
      <alignment horizontal="center"/>
    </xf>
    <xf numFmtId="9" fontId="22" fillId="0" borderId="20" xfId="0" applyNumberFormat="1" applyFont="1" applyFill="1" applyBorder="1" applyAlignment="1">
      <alignment horizontal="center"/>
    </xf>
    <xf numFmtId="0" fontId="23" fillId="0" borderId="19" xfId="0" applyFont="1" applyFill="1" applyBorder="1" applyAlignment="1">
      <alignment horizontal="center"/>
    </xf>
    <xf numFmtId="0" fontId="23" fillId="0" borderId="13" xfId="0" applyFont="1" applyFill="1" applyBorder="1" applyAlignment="1">
      <alignment shrinkToFit="1"/>
    </xf>
    <xf numFmtId="9" fontId="23" fillId="0" borderId="13" xfId="0" applyNumberFormat="1" applyFont="1" applyFill="1" applyBorder="1" applyAlignment="1">
      <alignment horizontal="center"/>
    </xf>
    <xf numFmtId="9" fontId="23" fillId="0" borderId="20" xfId="0" applyNumberFormat="1" applyFont="1" applyFill="1" applyBorder="1" applyAlignment="1">
      <alignment horizontal="center"/>
    </xf>
    <xf numFmtId="0" fontId="23" fillId="0" borderId="19" xfId="0" applyFont="1" applyFill="1" applyBorder="1" applyAlignment="1">
      <alignment horizontal="center" vertical="center"/>
    </xf>
    <xf numFmtId="0" fontId="23" fillId="0" borderId="13" xfId="0" applyFont="1" applyFill="1" applyBorder="1" applyAlignment="1">
      <alignment vertical="center" shrinkToFit="1"/>
    </xf>
    <xf numFmtId="9" fontId="23" fillId="0" borderId="20" xfId="0" applyNumberFormat="1" applyFont="1" applyFill="1" applyBorder="1" applyAlignment="1">
      <alignment horizontal="center" vertical="center" wrapText="1"/>
    </xf>
    <xf numFmtId="0" fontId="23" fillId="0" borderId="13" xfId="0" applyFont="1" applyFill="1" applyBorder="1"/>
    <xf numFmtId="0" fontId="22" fillId="0" borderId="13" xfId="0" applyFont="1" applyFill="1" applyBorder="1"/>
    <xf numFmtId="0" fontId="23" fillId="0" borderId="20" xfId="0" applyFont="1" applyFill="1" applyBorder="1"/>
    <xf numFmtId="0" fontId="23" fillId="0" borderId="19" xfId="0" applyFont="1" applyFill="1" applyBorder="1" applyAlignment="1">
      <alignment horizontal="center" vertical="center" wrapText="1"/>
    </xf>
    <xf numFmtId="0" fontId="23" fillId="0" borderId="13" xfId="0" applyFont="1" applyFill="1" applyBorder="1" applyAlignment="1">
      <alignment vertical="center" wrapText="1"/>
    </xf>
    <xf numFmtId="0" fontId="23" fillId="0" borderId="21" xfId="0" applyFont="1" applyFill="1" applyBorder="1" applyAlignment="1">
      <alignment horizontal="center"/>
    </xf>
    <xf numFmtId="0" fontId="23" fillId="0" borderId="22" xfId="0" applyFont="1" applyFill="1" applyBorder="1"/>
    <xf numFmtId="9" fontId="23" fillId="0" borderId="22" xfId="0" applyNumberFormat="1" applyFont="1" applyFill="1" applyBorder="1" applyAlignment="1">
      <alignment horizontal="center"/>
    </xf>
    <xf numFmtId="9" fontId="23" fillId="0" borderId="23" xfId="0" applyNumberFormat="1" applyFont="1" applyFill="1" applyBorder="1" applyAlignment="1">
      <alignment horizontal="center"/>
    </xf>
    <xf numFmtId="0" fontId="47" fillId="0" borderId="15" xfId="0" applyFont="1" applyBorder="1" applyAlignment="1">
      <alignment horizontal="center" vertical="center" wrapText="1"/>
    </xf>
    <xf numFmtId="0" fontId="47" fillId="0" borderId="35" xfId="0" applyFont="1" applyBorder="1" applyAlignment="1">
      <alignment horizontal="center" vertical="center" wrapText="1"/>
    </xf>
    <xf numFmtId="0" fontId="47" fillId="0" borderId="36" xfId="0" applyFont="1" applyBorder="1" applyAlignment="1">
      <alignment horizontal="center" vertical="center" wrapText="1"/>
    </xf>
    <xf numFmtId="0" fontId="45" fillId="0" borderId="35" xfId="0" applyFont="1" applyBorder="1" applyAlignment="1">
      <alignment vertical="center" wrapText="1"/>
    </xf>
    <xf numFmtId="0" fontId="45" fillId="0" borderId="15" xfId="0" applyFont="1" applyBorder="1" applyAlignment="1">
      <alignment vertical="center" wrapText="1"/>
    </xf>
    <xf numFmtId="165" fontId="45" fillId="0" borderId="15" xfId="0" applyNumberFormat="1" applyFont="1" applyBorder="1" applyAlignment="1">
      <alignment vertical="center" wrapText="1"/>
    </xf>
    <xf numFmtId="165" fontId="45" fillId="0" borderId="36" xfId="0" applyNumberFormat="1" applyFont="1" applyBorder="1" applyAlignment="1">
      <alignment vertical="center" wrapText="1"/>
    </xf>
    <xf numFmtId="0" fontId="47" fillId="0" borderId="15" xfId="0" applyFont="1" applyBorder="1" applyAlignment="1">
      <alignment vertical="center" wrapText="1"/>
    </xf>
    <xf numFmtId="165" fontId="47" fillId="0" borderId="15" xfId="2" applyNumberFormat="1" applyFont="1" applyBorder="1" applyAlignment="1">
      <alignment vertical="center" wrapText="1"/>
    </xf>
    <xf numFmtId="165" fontId="47" fillId="0" borderId="15" xfId="0" applyNumberFormat="1" applyFont="1" applyBorder="1" applyAlignment="1">
      <alignment vertical="center" wrapText="1"/>
    </xf>
    <xf numFmtId="165" fontId="47" fillId="0" borderId="36" xfId="2" applyNumberFormat="1" applyFont="1" applyBorder="1" applyAlignment="1">
      <alignment vertical="center" wrapText="1"/>
    </xf>
    <xf numFmtId="0" fontId="47" fillId="0" borderId="37" xfId="0" applyFont="1" applyBorder="1" applyAlignment="1">
      <alignment horizontal="center" vertical="center" wrapText="1"/>
    </xf>
    <xf numFmtId="0" fontId="47" fillId="0" borderId="38" xfId="0" applyFont="1" applyBorder="1" applyAlignment="1">
      <alignment vertical="center" wrapText="1"/>
    </xf>
    <xf numFmtId="165" fontId="47" fillId="0" borderId="38" xfId="2" applyNumberFormat="1" applyFont="1" applyBorder="1" applyAlignment="1">
      <alignment vertical="center" wrapText="1"/>
    </xf>
    <xf numFmtId="165" fontId="47" fillId="0" borderId="38" xfId="0" applyNumberFormat="1" applyFont="1" applyBorder="1" applyAlignment="1">
      <alignment vertical="center" wrapText="1"/>
    </xf>
    <xf numFmtId="165" fontId="47" fillId="0" borderId="39" xfId="2" applyNumberFormat="1" applyFont="1" applyBorder="1" applyAlignment="1">
      <alignment vertical="center" wrapText="1"/>
    </xf>
    <xf numFmtId="0" fontId="22" fillId="0" borderId="19"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20" xfId="0" applyFont="1" applyBorder="1" applyAlignment="1">
      <alignment horizontal="center" vertical="center" shrinkToFit="1"/>
    </xf>
    <xf numFmtId="0" fontId="23" fillId="0" borderId="19" xfId="0" applyFont="1" applyBorder="1" applyAlignment="1">
      <alignment horizontal="center" vertical="center"/>
    </xf>
    <xf numFmtId="38" fontId="23" fillId="0" borderId="13" xfId="0" applyNumberFormat="1" applyFont="1" applyBorder="1" applyAlignment="1">
      <alignment horizontal="right" vertical="center" shrinkToFit="1"/>
    </xf>
    <xf numFmtId="38" fontId="23" fillId="0" borderId="13" xfId="0" applyNumberFormat="1" applyFont="1" applyBorder="1" applyAlignment="1">
      <alignment vertical="center" shrinkToFit="1"/>
    </xf>
    <xf numFmtId="38" fontId="23" fillId="0" borderId="20" xfId="0" applyNumberFormat="1" applyFont="1" applyBorder="1" applyAlignment="1">
      <alignment vertical="center" shrinkToFit="1"/>
    </xf>
    <xf numFmtId="38" fontId="22" fillId="0" borderId="22" xfId="0" applyNumberFormat="1" applyFont="1" applyFill="1" applyBorder="1" applyAlignment="1">
      <alignment vertical="center" shrinkToFit="1"/>
    </xf>
    <xf numFmtId="38" fontId="22" fillId="0" borderId="23" xfId="0" applyNumberFormat="1" applyFont="1" applyFill="1" applyBorder="1" applyAlignment="1">
      <alignment vertical="center" shrinkToFit="1"/>
    </xf>
    <xf numFmtId="0" fontId="38" fillId="0" borderId="20" xfId="3" applyFont="1" applyBorder="1" applyAlignment="1">
      <alignment horizontal="center" vertical="center" wrapText="1" shrinkToFit="1"/>
    </xf>
    <xf numFmtId="166" fontId="42" fillId="0" borderId="13" xfId="3" applyNumberFormat="1" applyFont="1" applyBorder="1" applyAlignment="1">
      <alignment vertical="center"/>
    </xf>
    <xf numFmtId="166" fontId="42" fillId="0" borderId="20" xfId="3" applyNumberFormat="1" applyFont="1" applyBorder="1" applyAlignment="1">
      <alignment vertical="center"/>
    </xf>
    <xf numFmtId="0" fontId="42" fillId="0" borderId="19" xfId="3" applyFont="1" applyBorder="1" applyAlignment="1">
      <alignment horizontal="center" vertical="center" wrapText="1"/>
    </xf>
    <xf numFmtId="0" fontId="42" fillId="0" borderId="13" xfId="3" applyFont="1" applyBorder="1" applyAlignment="1">
      <alignment vertical="center" wrapText="1"/>
    </xf>
    <xf numFmtId="0" fontId="38" fillId="0" borderId="13" xfId="3" applyFont="1" applyBorder="1" applyAlignment="1">
      <alignment vertical="center" wrapText="1"/>
    </xf>
    <xf numFmtId="166" fontId="38" fillId="0" borderId="13" xfId="3" applyNumberFormat="1" applyFont="1" applyBorder="1" applyAlignment="1">
      <alignment vertical="center" wrapText="1"/>
    </xf>
    <xf numFmtId="166" fontId="38" fillId="0" borderId="20" xfId="3" applyNumberFormat="1" applyFont="1" applyBorder="1" applyAlignment="1">
      <alignment vertical="center" wrapText="1"/>
    </xf>
    <xf numFmtId="0" fontId="43" fillId="0" borderId="19" xfId="3" applyFont="1" applyBorder="1" applyAlignment="1">
      <alignment horizontal="center" vertical="center" wrapText="1"/>
    </xf>
    <xf numFmtId="0" fontId="40" fillId="0" borderId="13" xfId="3" applyFont="1" applyBorder="1" applyAlignment="1">
      <alignment vertical="center" wrapText="1"/>
    </xf>
    <xf numFmtId="166" fontId="40" fillId="0" borderId="13" xfId="3" applyNumberFormat="1" applyFont="1" applyBorder="1" applyAlignment="1">
      <alignment vertical="center" wrapText="1"/>
    </xf>
    <xf numFmtId="166" fontId="40" fillId="0" borderId="20" xfId="3" applyNumberFormat="1" applyFont="1" applyBorder="1" applyAlignment="1">
      <alignment vertical="center" wrapText="1"/>
    </xf>
    <xf numFmtId="0" fontId="38" fillId="0" borderId="19" xfId="3" applyFont="1" applyBorder="1" applyAlignment="1">
      <alignment horizontal="center" vertical="center" shrinkToFit="1"/>
    </xf>
    <xf numFmtId="0" fontId="39" fillId="0" borderId="19" xfId="3" applyFont="1" applyBorder="1" applyAlignment="1">
      <alignment horizontal="center" vertical="center" shrinkToFit="1"/>
    </xf>
    <xf numFmtId="0" fontId="39" fillId="0" borderId="13" xfId="3" applyFont="1" applyBorder="1" applyAlignment="1">
      <alignment vertical="center" wrapText="1"/>
    </xf>
    <xf numFmtId="166" fontId="39" fillId="0" borderId="13" xfId="3" applyNumberFormat="1" applyFont="1" applyBorder="1" applyAlignment="1">
      <alignment vertical="center" wrapText="1"/>
    </xf>
    <xf numFmtId="166" fontId="39" fillId="0" borderId="20" xfId="3" applyNumberFormat="1" applyFont="1" applyBorder="1" applyAlignment="1">
      <alignment vertical="center" wrapText="1"/>
    </xf>
    <xf numFmtId="0" fontId="40" fillId="0" borderId="19" xfId="3" applyFont="1" applyBorder="1" applyAlignment="1">
      <alignment horizontal="center" vertical="center" shrinkToFit="1"/>
    </xf>
    <xf numFmtId="0" fontId="39" fillId="0" borderId="19" xfId="3" applyFont="1" applyBorder="1" applyAlignment="1">
      <alignment horizontal="center" vertical="center" wrapText="1"/>
    </xf>
    <xf numFmtId="166" fontId="39" fillId="0" borderId="13" xfId="3" applyNumberFormat="1" applyFont="1" applyBorder="1" applyAlignment="1">
      <alignment vertical="center"/>
    </xf>
    <xf numFmtId="166" fontId="39" fillId="0" borderId="20" xfId="3" applyNumberFormat="1" applyFont="1" applyBorder="1" applyAlignment="1">
      <alignment vertical="center"/>
    </xf>
    <xf numFmtId="0" fontId="23" fillId="0" borderId="13" xfId="3" applyFont="1" applyBorder="1" applyAlignment="1">
      <alignment vertical="center" wrapText="1"/>
    </xf>
    <xf numFmtId="0" fontId="39" fillId="0" borderId="21" xfId="3" applyFont="1" applyBorder="1" applyAlignment="1">
      <alignment horizontal="center" vertical="center" wrapText="1"/>
    </xf>
    <xf numFmtId="0" fontId="39" fillId="0" borderId="22" xfId="3" applyFont="1" applyBorder="1" applyAlignment="1">
      <alignment vertical="center" wrapText="1"/>
    </xf>
    <xf numFmtId="166" fontId="39" fillId="0" borderId="22" xfId="3" applyNumberFormat="1" applyFont="1" applyBorder="1" applyAlignment="1">
      <alignment vertical="center" wrapText="1"/>
    </xf>
    <xf numFmtId="166" fontId="39" fillId="0" borderId="23" xfId="3" applyNumberFormat="1" applyFont="1" applyBorder="1" applyAlignment="1">
      <alignment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left" vertical="center" wrapText="1"/>
    </xf>
    <xf numFmtId="165" fontId="3" fillId="0" borderId="13" xfId="2"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11" fillId="0" borderId="0" xfId="0" applyFont="1" applyFill="1"/>
    <xf numFmtId="0" fontId="4" fillId="0" borderId="19" xfId="0" applyFont="1" applyFill="1" applyBorder="1" applyAlignment="1">
      <alignment horizontal="center" vertical="center" wrapText="1"/>
    </xf>
    <xf numFmtId="0" fontId="4" fillId="0" borderId="13" xfId="0" applyFont="1" applyFill="1" applyBorder="1" applyAlignment="1">
      <alignment horizontal="left" vertical="center" wrapText="1"/>
    </xf>
    <xf numFmtId="165" fontId="4" fillId="0" borderId="13" xfId="2" applyNumberFormat="1" applyFont="1" applyFill="1" applyBorder="1" applyAlignment="1">
      <alignment horizontal="center" vertical="center" wrapText="1"/>
    </xf>
    <xf numFmtId="165" fontId="4" fillId="0" borderId="13" xfId="0" applyNumberFormat="1" applyFont="1" applyFill="1" applyBorder="1" applyAlignment="1">
      <alignment horizontal="center" vertical="center" wrapText="1"/>
    </xf>
    <xf numFmtId="0" fontId="1" fillId="0" borderId="0" xfId="0" applyFont="1" applyFill="1"/>
    <xf numFmtId="0" fontId="12" fillId="0" borderId="0" xfId="0" applyFont="1" applyFill="1"/>
    <xf numFmtId="0" fontId="34" fillId="0" borderId="0" xfId="0" applyFont="1" applyFill="1" applyAlignment="1">
      <alignment vertical="center" wrapText="1"/>
    </xf>
    <xf numFmtId="165" fontId="23" fillId="0" borderId="13" xfId="2" applyNumberFormat="1" applyFont="1" applyBorder="1" applyAlignment="1">
      <alignment horizontal="center" vertical="center" wrapText="1"/>
    </xf>
    <xf numFmtId="165" fontId="16" fillId="0" borderId="20" xfId="2" applyNumberFormat="1" applyFont="1" applyBorder="1" applyAlignment="1">
      <alignment vertical="center" wrapText="1"/>
    </xf>
    <xf numFmtId="165" fontId="11" fillId="0" borderId="0" xfId="2" applyNumberFormat="1" applyFont="1"/>
    <xf numFmtId="165" fontId="1" fillId="0" borderId="0" xfId="2" applyNumberFormat="1" applyFont="1"/>
    <xf numFmtId="165" fontId="11" fillId="0" borderId="0" xfId="2" applyNumberFormat="1" applyFont="1" applyFill="1"/>
    <xf numFmtId="165" fontId="1" fillId="0" borderId="0" xfId="2" applyNumberFormat="1" applyFont="1" applyFill="1"/>
    <xf numFmtId="165" fontId="32" fillId="0" borderId="0" xfId="2" applyNumberFormat="1" applyFont="1"/>
    <xf numFmtId="165" fontId="11" fillId="0" borderId="0" xfId="0" applyNumberFormat="1" applyFont="1"/>
    <xf numFmtId="0" fontId="49" fillId="0" borderId="0" xfId="0" applyFont="1"/>
    <xf numFmtId="0" fontId="14" fillId="0" borderId="0" xfId="0" applyFont="1" applyAlignment="1">
      <alignment horizontal="center" vertical="center"/>
    </xf>
    <xf numFmtId="0" fontId="8" fillId="0" borderId="0" xfId="0" applyFont="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8" xfId="0" applyFont="1" applyBorder="1" applyAlignment="1">
      <alignment horizontal="center" vertical="center" wrapText="1"/>
    </xf>
    <xf numFmtId="0" fontId="12" fillId="0" borderId="0" xfId="0" applyFont="1" applyAlignment="1">
      <alignment horizontal="right" vertical="center"/>
    </xf>
    <xf numFmtId="0" fontId="1" fillId="0" borderId="0" xfId="0" applyFont="1" applyAlignment="1"/>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26" fillId="0" borderId="0" xfId="0" applyFont="1" applyBorder="1" applyAlignment="1">
      <alignment horizontal="right"/>
    </xf>
    <xf numFmtId="0" fontId="3" fillId="0" borderId="17" xfId="0" applyFont="1" applyBorder="1" applyAlignment="1">
      <alignment horizontal="center" vertical="center" wrapText="1"/>
    </xf>
    <xf numFmtId="0" fontId="50" fillId="0" borderId="0" xfId="0" applyFont="1" applyAlignment="1">
      <alignment horizontal="left"/>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22" fillId="0" borderId="0" xfId="0" applyFont="1" applyFill="1" applyAlignment="1">
      <alignment horizontal="center" wrapText="1"/>
    </xf>
    <xf numFmtId="0" fontId="22" fillId="0" borderId="0" xfId="0" applyFont="1" applyFill="1" applyAlignment="1">
      <alignment horizontal="center"/>
    </xf>
    <xf numFmtId="0" fontId="21" fillId="0" borderId="0" xfId="0" applyFont="1" applyFill="1" applyAlignment="1">
      <alignment horizontal="center"/>
    </xf>
    <xf numFmtId="0" fontId="22" fillId="0" borderId="24"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25" xfId="0" applyFont="1" applyFill="1" applyBorder="1" applyAlignment="1">
      <alignment horizontal="center"/>
    </xf>
    <xf numFmtId="0" fontId="22" fillId="0" borderId="26" xfId="0" applyFont="1" applyFill="1" applyBorder="1" applyAlignment="1">
      <alignment horizontal="center"/>
    </xf>
    <xf numFmtId="0" fontId="22" fillId="0" borderId="14" xfId="0" applyFont="1" applyFill="1" applyBorder="1" applyAlignment="1">
      <alignment horizontal="center" vertical="center"/>
    </xf>
    <xf numFmtId="0" fontId="33" fillId="0" borderId="14"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1" fillId="0" borderId="0" xfId="0" applyFont="1" applyFill="1" applyBorder="1" applyAlignment="1">
      <alignment horizontal="center"/>
    </xf>
    <xf numFmtId="0" fontId="34" fillId="0" borderId="0" xfId="0" applyFont="1" applyFill="1" applyAlignment="1">
      <alignment vertical="center" wrapText="1"/>
    </xf>
    <xf numFmtId="0" fontId="22" fillId="0" borderId="16"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7" xfId="0" applyFont="1" applyFill="1" applyBorder="1" applyAlignment="1">
      <alignment horizontal="center"/>
    </xf>
    <xf numFmtId="0" fontId="22" fillId="0" borderId="18" xfId="0" applyFont="1" applyFill="1" applyBorder="1" applyAlignment="1">
      <alignment horizontal="center"/>
    </xf>
    <xf numFmtId="0" fontId="23" fillId="0" borderId="0" xfId="0" applyFont="1" applyFill="1" applyAlignment="1">
      <alignment horizontal="left"/>
    </xf>
    <xf numFmtId="9" fontId="23" fillId="0" borderId="13"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5" fillId="0" borderId="0" xfId="0" applyFont="1" applyAlignment="1">
      <alignment horizontal="right"/>
    </xf>
    <xf numFmtId="0" fontId="46" fillId="0" borderId="0" xfId="0" applyFont="1" applyBorder="1" applyAlignment="1">
      <alignment horizontal="right" vertical="center"/>
    </xf>
    <xf numFmtId="0" fontId="45" fillId="0" borderId="33"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34" xfId="0" applyFont="1" applyBorder="1" applyAlignment="1">
      <alignment horizontal="center" vertical="center" wrapText="1"/>
    </xf>
    <xf numFmtId="0" fontId="45" fillId="0" borderId="36" xfId="0" applyFont="1" applyBorder="1" applyAlignment="1">
      <alignment horizontal="center" vertical="center" wrapText="1"/>
    </xf>
    <xf numFmtId="0" fontId="47" fillId="0" borderId="15" xfId="0" applyFont="1" applyBorder="1" applyAlignment="1">
      <alignment horizontal="center" vertical="center" wrapText="1"/>
    </xf>
    <xf numFmtId="0" fontId="45" fillId="0" borderId="0" xfId="0" applyFont="1" applyAlignment="1">
      <alignment horizontal="center" vertical="center"/>
    </xf>
    <xf numFmtId="0" fontId="46" fillId="0" borderId="0" xfId="0" applyFont="1" applyAlignment="1">
      <alignment horizontal="center" vertical="center"/>
    </xf>
    <xf numFmtId="0" fontId="45" fillId="0" borderId="32" xfId="0" applyFont="1" applyBorder="1" applyAlignment="1">
      <alignment horizontal="center" vertical="center" wrapText="1"/>
    </xf>
    <xf numFmtId="0" fontId="45" fillId="0" borderId="35" xfId="0" applyFont="1" applyBorder="1" applyAlignment="1">
      <alignment horizontal="center" vertical="center" wrapText="1"/>
    </xf>
    <xf numFmtId="0" fontId="22" fillId="0" borderId="2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0" xfId="0" applyFont="1" applyAlignment="1">
      <alignment horizontal="left"/>
    </xf>
    <xf numFmtId="0" fontId="3" fillId="0" borderId="0" xfId="0" applyFont="1" applyAlignment="1">
      <alignment horizontal="center" wrapText="1"/>
    </xf>
    <xf numFmtId="0" fontId="22" fillId="0" borderId="20" xfId="0" applyFont="1" applyBorder="1" applyAlignment="1">
      <alignment horizontal="center" vertical="center" wrapText="1"/>
    </xf>
    <xf numFmtId="0" fontId="42" fillId="0" borderId="19" xfId="3" applyFont="1" applyBorder="1" applyAlignment="1">
      <alignment horizontal="center" vertical="center" shrinkToFit="1"/>
    </xf>
    <xf numFmtId="0" fontId="42" fillId="0" borderId="13" xfId="3" applyFont="1" applyBorder="1" applyAlignment="1">
      <alignment horizontal="center" vertical="center" shrinkToFit="1"/>
    </xf>
    <xf numFmtId="0" fontId="38" fillId="0" borderId="0" xfId="0" applyFont="1" applyAlignment="1">
      <alignment wrapText="1"/>
    </xf>
    <xf numFmtId="0" fontId="38" fillId="0" borderId="0" xfId="0" applyFont="1" applyAlignment="1">
      <alignment horizontal="center" vertical="center" wrapText="1"/>
    </xf>
    <xf numFmtId="0" fontId="39" fillId="0" borderId="0" xfId="0" applyFont="1" applyAlignment="1">
      <alignment horizontal="center" vertical="center" wrapText="1"/>
    </xf>
    <xf numFmtId="0" fontId="38" fillId="0" borderId="16"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0" xfId="0" applyFont="1" applyAlignment="1">
      <alignment horizontal="center"/>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cellXfs>
  <cellStyles count="4">
    <cellStyle name="Comma" xfId="2" builtinId="3"/>
    <cellStyle name="Comma [0]" xfId="1" builtinId="6"/>
    <cellStyle name="Normal" xfId="0" builtinId="0"/>
    <cellStyle name="Normal_DU TOAN NGAN SACH DIA PHUONG"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UAN%20LY%20NGAN%20SACH/NAM%202023/CONG%20KHAI%20DU%20TOAN%202023/Phu%20luc%20cong%20khai%20NSN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từ NSTW bổ sung 2010-2025"/>
      <sheetName val="DP&amp;DT-2021"/>
      <sheetName val="KH vay và trả nợ 2022-2024"/>
      <sheetName val="KTXH 2022-2024"/>
      <sheetName val="KTXH 2021-2025"/>
      <sheetName val="Quỹ TC ngoài NS 2021-2022"/>
      <sheetName val="Định hướng CĐNSĐP 2022 của TW"/>
      <sheetName val="Nguồn CĐCS chuyển sang 2022"/>
      <sheetName val="KHTC 2021-2025"/>
      <sheetName val="Nhu cầu TLCS năm 2022"/>
      <sheetName val="10%TK tăng thêm so với năm 2022"/>
      <sheetName val="Can doi 2021-2022"/>
      <sheetName val="SS TW với ĐP 2022"/>
      <sheetName val="Chi NSĐP 2010-2025"/>
      <sheetName val="Thu NSNN 2010-2025"/>
      <sheetName val="Thu NSNN 2021-2022"/>
      <sheetName val="CĐ NSĐP 2021-2025"/>
      <sheetName val="So sánh Định mức 2022-2017"/>
      <sheetName val="Xác định lại dự toán 2021-ĐP"/>
      <sheetName val="Xác định lại dự toán 2021-TW"/>
      <sheetName val="Thu NSNN 2015-2025 (2)"/>
      <sheetName val="Bố trí"/>
      <sheetName val="Định mức chi TX 2022"/>
      <sheetName val="Phụ lục số 1-2023"/>
      <sheetName val="Phụ lục số 2-2023"/>
      <sheetName val="Phụ lục số 3-2023"/>
      <sheetName val="Phụ lục số 4"/>
      <sheetName val="Phụ lục số 5-2023"/>
      <sheetName val="Phụ lục số 6"/>
      <sheetName val="Phụ lục số 7"/>
      <sheetName val="Phụ lục số 8"/>
      <sheetName val="Phụ lục số 3-thu bs"/>
      <sheetName val="Thu NSH"/>
      <sheetName val="Chi NSH"/>
      <sheetName val="CCTL nam 2021- 2022"/>
      <sheetName val="XSKT"/>
      <sheetName val="Chính sách chế độ 2021-2022"/>
      <sheetName val="Phụ lục số 1- HĐND"/>
      <sheetName val="Phụ lục số 2- HĐND"/>
      <sheetName val="Phụ lục số 3- HĐND"/>
      <sheetName val="Phụ lục số 4- HĐND"/>
      <sheetName val="Phụ lục số 5- HĐND"/>
      <sheetName val="Phụ lục số 6- HĐND"/>
      <sheetName val="Phụ lục số 7- HĐND"/>
      <sheetName val="Phụ lục số 8- HĐND"/>
      <sheetName val="Phụ lục số 9- HĐND"/>
      <sheetName val="Phụ lục số 1-KQPB"/>
      <sheetName val="Phụ lục số 2- KQPB"/>
      <sheetName val="Phụ lục số 3- KQPB"/>
      <sheetName val="Phụ lục số 4-KQPB"/>
      <sheetName val="Phụ lục số 5-KQPB"/>
      <sheetName val="Phụ lục số 1- CKNS"/>
      <sheetName val="Phụ lục số 2- CKNS"/>
      <sheetName val="Phụ lục số 3- CKNS"/>
      <sheetName val="Phụ lục số 4- CKNS"/>
      <sheetName val="Phụ lục số 5- CKNS"/>
      <sheetName val="Phụ lục số 6- CKNS"/>
      <sheetName val="Phụ lục số 7- CKNS"/>
      <sheetName val="Phụ lục số 8- CKNS"/>
      <sheetName val="Phụ lục số 9- CKNS"/>
      <sheetName val="Phụ lục số 10-CKNS"/>
      <sheetName val="Biểu số 33-CK-NSNN"/>
      <sheetName val="Biểu số 34-CK-NSNN"/>
      <sheetName val="Biểu số 35-CK-NSNN"/>
      <sheetName val="Biểu số 36-CK-NSNN"/>
      <sheetName val="Biểu số 37-CK-NSNN"/>
      <sheetName val="Biểu số 38-CK-NSNN"/>
      <sheetName val="Biểu số 40-CK-NSNN"/>
      <sheetName val="Biếu số 41-CK-NSNN"/>
      <sheetName val="Biếu số 42-CK-NSNN"/>
      <sheetName val="Biếu số 43-CK-NSNN"/>
      <sheetName val="Biếu số 44-CK-NSNN"/>
      <sheetName val="Biểu số 46-CK-NSNN"/>
      <sheetName val="Biểu số 47-CK-NSNN"/>
      <sheetName val="Biểu số 48-CK-NSNN"/>
      <sheetName val="Biểu số 49-CK-NSNN"/>
      <sheetName val="Biểu số 50-CK-NSNN"/>
      <sheetName val="Biểu số 51-CK-NSNN"/>
      <sheetName val="Biểu số 53-CK-NSNN"/>
      <sheetName val="Biếu số 54-CK-NSNN"/>
      <sheetName val="Biếu số 55-CK-NSNN"/>
      <sheetName val="Biếu số 56-CK-NSNN"/>
      <sheetName val="Biếu số 57-CK-NSNN"/>
      <sheetName val="Biếu bổ s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ow r="8">
          <cell r="K8">
            <v>9300</v>
          </cell>
          <cell r="L8">
            <v>9500</v>
          </cell>
        </row>
        <row r="9">
          <cell r="K9">
            <v>5800</v>
          </cell>
          <cell r="L9">
            <v>7500</v>
          </cell>
        </row>
        <row r="10">
          <cell r="K10">
            <v>16100</v>
          </cell>
          <cell r="L10">
            <v>18000</v>
          </cell>
        </row>
        <row r="11">
          <cell r="K11">
            <v>18900</v>
          </cell>
          <cell r="L11">
            <v>27000</v>
          </cell>
        </row>
        <row r="12">
          <cell r="K12">
            <v>13200</v>
          </cell>
          <cell r="L12">
            <v>19098</v>
          </cell>
        </row>
        <row r="13">
          <cell r="K13">
            <v>5000</v>
          </cell>
          <cell r="L13">
            <v>3000</v>
          </cell>
        </row>
        <row r="14">
          <cell r="K14">
            <v>21400</v>
          </cell>
          <cell r="L14">
            <v>26000</v>
          </cell>
        </row>
        <row r="15">
          <cell r="K15">
            <v>28600</v>
          </cell>
          <cell r="L15">
            <v>33000</v>
          </cell>
        </row>
        <row r="16">
          <cell r="K16">
            <v>8900</v>
          </cell>
          <cell r="L16">
            <v>7000</v>
          </cell>
        </row>
        <row r="17">
          <cell r="K17">
            <v>11300</v>
          </cell>
          <cell r="L17">
            <v>7000</v>
          </cell>
        </row>
        <row r="18">
          <cell r="K18">
            <v>3000</v>
          </cell>
          <cell r="L18">
            <v>1500</v>
          </cell>
        </row>
        <row r="19">
          <cell r="K19">
            <v>7200</v>
          </cell>
          <cell r="L19">
            <v>10500</v>
          </cell>
        </row>
      </sheetData>
      <sheetData sheetId="81"/>
      <sheetData sheetId="82"/>
      <sheetData sheetId="8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5"/>
  <sheetViews>
    <sheetView topLeftCell="A4" zoomScaleNormal="100" workbookViewId="0">
      <selection activeCell="D7" sqref="D7:D35"/>
    </sheetView>
  </sheetViews>
  <sheetFormatPr defaultColWidth="9.109375" defaultRowHeight="13.8"/>
  <cols>
    <col min="1" max="1" width="9.109375" style="1"/>
    <col min="2" max="2" width="63.33203125" style="1" customWidth="1"/>
    <col min="3" max="3" width="14.6640625" style="1" customWidth="1"/>
    <col min="4" max="16384" width="9.109375" style="1"/>
  </cols>
  <sheetData>
    <row r="1" spans="1:3">
      <c r="A1" s="8" t="s">
        <v>502</v>
      </c>
      <c r="B1" s="10"/>
      <c r="C1" s="35" t="s">
        <v>44</v>
      </c>
    </row>
    <row r="2" spans="1:3">
      <c r="A2" s="8"/>
      <c r="B2" s="31"/>
      <c r="C2" s="35"/>
    </row>
    <row r="3" spans="1:3" ht="22.5" customHeight="1">
      <c r="A3" s="252" t="s">
        <v>217</v>
      </c>
      <c r="B3" s="252"/>
      <c r="C3" s="252"/>
    </row>
    <row r="4" spans="1:3">
      <c r="B4" s="11" t="s">
        <v>45</v>
      </c>
    </row>
    <row r="5" spans="1:3" ht="14.4" thickBot="1">
      <c r="C5" s="7" t="s">
        <v>46</v>
      </c>
    </row>
    <row r="6" spans="1:3" ht="17.399999999999999" thickTop="1">
      <c r="A6" s="101" t="s">
        <v>0</v>
      </c>
      <c r="B6" s="102" t="s">
        <v>1</v>
      </c>
      <c r="C6" s="103" t="s">
        <v>2</v>
      </c>
    </row>
    <row r="7" spans="1:3" ht="16.8">
      <c r="A7" s="104" t="s">
        <v>3</v>
      </c>
      <c r="B7" s="32" t="s">
        <v>4</v>
      </c>
      <c r="C7" s="105">
        <v>15819995</v>
      </c>
    </row>
    <row r="8" spans="1:3" ht="16.8">
      <c r="A8" s="104" t="s">
        <v>5</v>
      </c>
      <c r="B8" s="33" t="s">
        <v>6</v>
      </c>
      <c r="C8" s="105">
        <v>6704000</v>
      </c>
    </row>
    <row r="9" spans="1:3" ht="16.8">
      <c r="A9" s="106">
        <v>1</v>
      </c>
      <c r="B9" s="34" t="s">
        <v>7</v>
      </c>
      <c r="C9" s="107">
        <v>3374730</v>
      </c>
    </row>
    <row r="10" spans="1:3" ht="16.8">
      <c r="A10" s="106">
        <v>2</v>
      </c>
      <c r="B10" s="34" t="s">
        <v>8</v>
      </c>
      <c r="C10" s="107">
        <v>3329270</v>
      </c>
    </row>
    <row r="11" spans="1:3" ht="16.8">
      <c r="A11" s="104" t="s">
        <v>9</v>
      </c>
      <c r="B11" s="33" t="s">
        <v>10</v>
      </c>
      <c r="C11" s="105">
        <v>9084495</v>
      </c>
    </row>
    <row r="12" spans="1:3" ht="16.8">
      <c r="A12" s="106">
        <v>1</v>
      </c>
      <c r="B12" s="34" t="s">
        <v>11</v>
      </c>
      <c r="C12" s="107">
        <v>6487488</v>
      </c>
    </row>
    <row r="13" spans="1:3" ht="16.8">
      <c r="A13" s="106">
        <v>2</v>
      </c>
      <c r="B13" s="34" t="s">
        <v>12</v>
      </c>
      <c r="C13" s="107">
        <v>2597007</v>
      </c>
    </row>
    <row r="14" spans="1:3" ht="16.8">
      <c r="A14" s="104" t="s">
        <v>13</v>
      </c>
      <c r="B14" s="33" t="s">
        <v>14</v>
      </c>
      <c r="C14" s="105"/>
    </row>
    <row r="15" spans="1:3" ht="16.8">
      <c r="A15" s="104" t="s">
        <v>15</v>
      </c>
      <c r="B15" s="33" t="s">
        <v>16</v>
      </c>
      <c r="C15" s="105"/>
    </row>
    <row r="16" spans="1:3" ht="16.8">
      <c r="A16" s="104" t="s">
        <v>17</v>
      </c>
      <c r="B16" s="33" t="s">
        <v>18</v>
      </c>
      <c r="C16" s="105"/>
    </row>
    <row r="17" spans="1:3" ht="16.8">
      <c r="A17" s="104" t="s">
        <v>19</v>
      </c>
      <c r="B17" s="32" t="s">
        <v>20</v>
      </c>
      <c r="C17" s="105">
        <v>15819995</v>
      </c>
    </row>
    <row r="18" spans="1:3" ht="16.8">
      <c r="A18" s="104" t="s">
        <v>21</v>
      </c>
      <c r="B18" s="33" t="s">
        <v>22</v>
      </c>
      <c r="C18" s="105">
        <v>13191488</v>
      </c>
    </row>
    <row r="19" spans="1:3" ht="16.8">
      <c r="A19" s="106">
        <v>1</v>
      </c>
      <c r="B19" s="34" t="s">
        <v>23</v>
      </c>
      <c r="C19" s="107">
        <v>3561000</v>
      </c>
    </row>
    <row r="20" spans="1:3" ht="16.8">
      <c r="A20" s="106">
        <v>2</v>
      </c>
      <c r="B20" s="34" t="s">
        <v>24</v>
      </c>
      <c r="C20" s="107">
        <v>9353865</v>
      </c>
    </row>
    <row r="21" spans="1:3" ht="16.8">
      <c r="A21" s="106">
        <v>3</v>
      </c>
      <c r="B21" s="34" t="s">
        <v>25</v>
      </c>
      <c r="C21" s="107">
        <v>0</v>
      </c>
    </row>
    <row r="22" spans="1:3" ht="16.8">
      <c r="A22" s="106">
        <v>4</v>
      </c>
      <c r="B22" s="34" t="s">
        <v>26</v>
      </c>
      <c r="C22" s="107">
        <v>2000</v>
      </c>
    </row>
    <row r="23" spans="1:3" ht="16.8">
      <c r="A23" s="106">
        <v>5</v>
      </c>
      <c r="B23" s="34" t="s">
        <v>27</v>
      </c>
      <c r="C23" s="107">
        <v>274623</v>
      </c>
    </row>
    <row r="24" spans="1:3" ht="16.8">
      <c r="A24" s="106">
        <v>6</v>
      </c>
      <c r="B24" s="34" t="s">
        <v>28</v>
      </c>
      <c r="C24" s="107">
        <v>0</v>
      </c>
    </row>
    <row r="25" spans="1:3" ht="16.8">
      <c r="A25" s="104" t="s">
        <v>9</v>
      </c>
      <c r="B25" s="33" t="s">
        <v>29</v>
      </c>
      <c r="C25" s="105">
        <f>+C26+C27</f>
        <v>2597007</v>
      </c>
    </row>
    <row r="26" spans="1:3" ht="16.8">
      <c r="A26" s="106">
        <v>1</v>
      </c>
      <c r="B26" s="34" t="s">
        <v>30</v>
      </c>
      <c r="C26" s="107">
        <v>229737</v>
      </c>
    </row>
    <row r="27" spans="1:3" ht="16.8">
      <c r="A27" s="106">
        <v>2</v>
      </c>
      <c r="B27" s="34" t="s">
        <v>31</v>
      </c>
      <c r="C27" s="107">
        <f>2597007-C26</f>
        <v>2367270</v>
      </c>
    </row>
    <row r="28" spans="1:3" ht="16.8">
      <c r="A28" s="104" t="s">
        <v>32</v>
      </c>
      <c r="B28" s="32" t="s">
        <v>33</v>
      </c>
      <c r="C28" s="105">
        <v>247800</v>
      </c>
    </row>
    <row r="29" spans="1:3" ht="16.8">
      <c r="A29" s="104" t="s">
        <v>34</v>
      </c>
      <c r="B29" s="32" t="s">
        <v>35</v>
      </c>
      <c r="C29" s="105">
        <f>+C30+C31</f>
        <v>279300</v>
      </c>
    </row>
    <row r="30" spans="1:3" ht="16.8">
      <c r="A30" s="106">
        <v>1</v>
      </c>
      <c r="B30" s="34" t="s">
        <v>36</v>
      </c>
      <c r="C30" s="107">
        <v>31500</v>
      </c>
    </row>
    <row r="31" spans="1:3" ht="33.6">
      <c r="A31" s="106" t="s">
        <v>37</v>
      </c>
      <c r="B31" s="34" t="s">
        <v>38</v>
      </c>
      <c r="C31" s="107">
        <v>247800</v>
      </c>
    </row>
    <row r="32" spans="1:3" ht="16.8">
      <c r="A32" s="104" t="s">
        <v>39</v>
      </c>
      <c r="B32" s="32" t="s">
        <v>40</v>
      </c>
      <c r="C32" s="105">
        <v>31500</v>
      </c>
    </row>
    <row r="33" spans="1:3" ht="16.8">
      <c r="A33" s="106">
        <v>1</v>
      </c>
      <c r="B33" s="34" t="s">
        <v>41</v>
      </c>
      <c r="C33" s="107">
        <v>0</v>
      </c>
    </row>
    <row r="34" spans="1:3" ht="17.399999999999999" thickBot="1">
      <c r="A34" s="108">
        <v>2</v>
      </c>
      <c r="B34" s="109" t="s">
        <v>42</v>
      </c>
      <c r="C34" s="110">
        <v>31500</v>
      </c>
    </row>
    <row r="35" spans="1:3" ht="14.4" thickTop="1"/>
  </sheetData>
  <mergeCells count="1">
    <mergeCell ref="A3:C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
  <sheetViews>
    <sheetView workbookViewId="0">
      <selection sqref="A1:B1"/>
    </sheetView>
  </sheetViews>
  <sheetFormatPr defaultColWidth="10.33203125" defaultRowHeight="15.6"/>
  <cols>
    <col min="1" max="1" width="9.109375" style="87" customWidth="1"/>
    <col min="2" max="2" width="28.6640625" style="86" customWidth="1"/>
    <col min="3" max="3" width="23.88671875" style="86" customWidth="1"/>
    <col min="4" max="4" width="27.109375" style="86" customWidth="1"/>
    <col min="5" max="5" width="28.33203125" style="86" customWidth="1"/>
    <col min="6" max="16384" width="10.33203125" style="86"/>
  </cols>
  <sheetData>
    <row r="1" spans="1:11">
      <c r="A1" s="311" t="str">
        <f>+'46-CK-NSNN'!A1</f>
        <v>UBND TỈNH ĐỒNG THÁP</v>
      </c>
      <c r="B1" s="311"/>
      <c r="E1" s="35" t="s">
        <v>213</v>
      </c>
      <c r="F1" s="30"/>
    </row>
    <row r="3" spans="1:11">
      <c r="A3" s="312" t="s">
        <v>536</v>
      </c>
      <c r="B3" s="312"/>
      <c r="C3" s="312"/>
      <c r="D3" s="312"/>
      <c r="E3" s="312"/>
    </row>
    <row r="4" spans="1:11">
      <c r="A4" s="273" t="s">
        <v>45</v>
      </c>
      <c r="B4" s="273"/>
      <c r="C4" s="273"/>
      <c r="D4" s="273"/>
      <c r="E4" s="273"/>
      <c r="F4" s="90"/>
      <c r="G4" s="90"/>
      <c r="H4" s="90"/>
      <c r="I4" s="90"/>
      <c r="J4" s="90"/>
      <c r="K4" s="90"/>
    </row>
    <row r="5" spans="1:11" ht="16.2" thickBot="1">
      <c r="E5" s="88" t="s">
        <v>221</v>
      </c>
    </row>
    <row r="6" spans="1:11" s="89" customFormat="1" ht="15.75" customHeight="1" thickTop="1">
      <c r="A6" s="254" t="s">
        <v>0</v>
      </c>
      <c r="B6" s="256" t="s">
        <v>529</v>
      </c>
      <c r="C6" s="256" t="s">
        <v>530</v>
      </c>
      <c r="D6" s="256"/>
      <c r="E6" s="258"/>
    </row>
    <row r="7" spans="1:11" s="89" customFormat="1" ht="15.75" customHeight="1">
      <c r="A7" s="255"/>
      <c r="B7" s="257"/>
      <c r="C7" s="257" t="s">
        <v>178</v>
      </c>
      <c r="D7" s="257" t="s">
        <v>116</v>
      </c>
      <c r="E7" s="313"/>
    </row>
    <row r="8" spans="1:11" s="89" customFormat="1" ht="26.4">
      <c r="A8" s="255"/>
      <c r="B8" s="257"/>
      <c r="C8" s="257"/>
      <c r="D8" s="28" t="s">
        <v>531</v>
      </c>
      <c r="E8" s="144" t="s">
        <v>532</v>
      </c>
    </row>
    <row r="9" spans="1:11" s="89" customFormat="1">
      <c r="A9" s="194">
        <v>1</v>
      </c>
      <c r="B9" s="195">
        <v>2</v>
      </c>
      <c r="C9" s="195" t="s">
        <v>533</v>
      </c>
      <c r="D9" s="195">
        <v>4</v>
      </c>
      <c r="E9" s="196">
        <v>5</v>
      </c>
    </row>
    <row r="10" spans="1:11">
      <c r="A10" s="197">
        <v>1</v>
      </c>
      <c r="B10" s="50" t="s">
        <v>503</v>
      </c>
      <c r="C10" s="198">
        <f t="shared" ref="C10:C21" si="0">SUM(D10:E10)</f>
        <v>18800</v>
      </c>
      <c r="D10" s="199">
        <f>'[1]Biếu số 55-CK-NSNN'!K8</f>
        <v>9300</v>
      </c>
      <c r="E10" s="200">
        <f>'[1]Biếu số 55-CK-NSNN'!L8</f>
        <v>9500</v>
      </c>
    </row>
    <row r="11" spans="1:11">
      <c r="A11" s="197">
        <v>2</v>
      </c>
      <c r="B11" s="50" t="s">
        <v>504</v>
      </c>
      <c r="C11" s="199">
        <f t="shared" si="0"/>
        <v>13300</v>
      </c>
      <c r="D11" s="199">
        <f>'[1]Biếu số 55-CK-NSNN'!K9</f>
        <v>5800</v>
      </c>
      <c r="E11" s="200">
        <f>'[1]Biếu số 55-CK-NSNN'!L9</f>
        <v>7500</v>
      </c>
    </row>
    <row r="12" spans="1:11">
      <c r="A12" s="197">
        <v>3</v>
      </c>
      <c r="B12" s="50" t="s">
        <v>505</v>
      </c>
      <c r="C12" s="199">
        <f t="shared" si="0"/>
        <v>34100</v>
      </c>
      <c r="D12" s="199">
        <f>'[1]Biếu số 55-CK-NSNN'!K10</f>
        <v>16100</v>
      </c>
      <c r="E12" s="200">
        <f>'[1]Biếu số 55-CK-NSNN'!L10</f>
        <v>18000</v>
      </c>
    </row>
    <row r="13" spans="1:11">
      <c r="A13" s="197">
        <v>4</v>
      </c>
      <c r="B13" s="50" t="s">
        <v>506</v>
      </c>
      <c r="C13" s="199">
        <f t="shared" si="0"/>
        <v>45900</v>
      </c>
      <c r="D13" s="199">
        <f>'[1]Biếu số 55-CK-NSNN'!K11</f>
        <v>18900</v>
      </c>
      <c r="E13" s="200">
        <f>'[1]Biếu số 55-CK-NSNN'!L11</f>
        <v>27000</v>
      </c>
    </row>
    <row r="14" spans="1:11">
      <c r="A14" s="197">
        <v>5</v>
      </c>
      <c r="B14" s="50" t="s">
        <v>507</v>
      </c>
      <c r="C14" s="199">
        <f t="shared" si="0"/>
        <v>32298</v>
      </c>
      <c r="D14" s="199">
        <f>'[1]Biếu số 55-CK-NSNN'!K12</f>
        <v>13200</v>
      </c>
      <c r="E14" s="200">
        <f>'[1]Biếu số 55-CK-NSNN'!L12</f>
        <v>19098</v>
      </c>
    </row>
    <row r="15" spans="1:11">
      <c r="A15" s="197">
        <v>6</v>
      </c>
      <c r="B15" s="50" t="s">
        <v>508</v>
      </c>
      <c r="C15" s="199">
        <f t="shared" si="0"/>
        <v>8000</v>
      </c>
      <c r="D15" s="199">
        <f>'[1]Biếu số 55-CK-NSNN'!K13</f>
        <v>5000</v>
      </c>
      <c r="E15" s="200">
        <f>'[1]Biếu số 55-CK-NSNN'!L13</f>
        <v>3000</v>
      </c>
    </row>
    <row r="16" spans="1:11">
      <c r="A16" s="197">
        <v>7</v>
      </c>
      <c r="B16" s="50" t="s">
        <v>509</v>
      </c>
      <c r="C16" s="199">
        <f t="shared" si="0"/>
        <v>47400</v>
      </c>
      <c r="D16" s="199">
        <f>'[1]Biếu số 55-CK-NSNN'!K14</f>
        <v>21400</v>
      </c>
      <c r="E16" s="200">
        <f>'[1]Biếu số 55-CK-NSNN'!L14</f>
        <v>26000</v>
      </c>
    </row>
    <row r="17" spans="1:5">
      <c r="A17" s="197">
        <v>8</v>
      </c>
      <c r="B17" s="50" t="s">
        <v>510</v>
      </c>
      <c r="C17" s="199">
        <f t="shared" si="0"/>
        <v>61600</v>
      </c>
      <c r="D17" s="199">
        <f>'[1]Biếu số 55-CK-NSNN'!K15</f>
        <v>28600</v>
      </c>
      <c r="E17" s="200">
        <f>'[1]Biếu số 55-CK-NSNN'!L15</f>
        <v>33000</v>
      </c>
    </row>
    <row r="18" spans="1:5">
      <c r="A18" s="197">
        <v>9</v>
      </c>
      <c r="B18" s="50" t="s">
        <v>511</v>
      </c>
      <c r="C18" s="199">
        <f t="shared" si="0"/>
        <v>15900</v>
      </c>
      <c r="D18" s="199">
        <f>'[1]Biếu số 55-CK-NSNN'!K16</f>
        <v>8900</v>
      </c>
      <c r="E18" s="200">
        <f>'[1]Biếu số 55-CK-NSNN'!L16</f>
        <v>7000</v>
      </c>
    </row>
    <row r="19" spans="1:5">
      <c r="A19" s="197">
        <v>10</v>
      </c>
      <c r="B19" s="50" t="s">
        <v>512</v>
      </c>
      <c r="C19" s="199">
        <f t="shared" si="0"/>
        <v>18300</v>
      </c>
      <c r="D19" s="199">
        <f>'[1]Biếu số 55-CK-NSNN'!K17</f>
        <v>11300</v>
      </c>
      <c r="E19" s="200">
        <f>'[1]Biếu số 55-CK-NSNN'!L17</f>
        <v>7000</v>
      </c>
    </row>
    <row r="20" spans="1:5">
      <c r="A20" s="197">
        <v>11</v>
      </c>
      <c r="B20" s="50" t="s">
        <v>513</v>
      </c>
      <c r="C20" s="199">
        <f t="shared" si="0"/>
        <v>4500</v>
      </c>
      <c r="D20" s="199">
        <f>'[1]Biếu số 55-CK-NSNN'!K18</f>
        <v>3000</v>
      </c>
      <c r="E20" s="200">
        <f>'[1]Biếu số 55-CK-NSNN'!L18</f>
        <v>1500</v>
      </c>
    </row>
    <row r="21" spans="1:5">
      <c r="A21" s="197">
        <v>12</v>
      </c>
      <c r="B21" s="50" t="s">
        <v>534</v>
      </c>
      <c r="C21" s="199">
        <f t="shared" si="0"/>
        <v>17700</v>
      </c>
      <c r="D21" s="199">
        <f>'[1]Biếu số 55-CK-NSNN'!K19</f>
        <v>7200</v>
      </c>
      <c r="E21" s="200">
        <f>'[1]Biếu số 55-CK-NSNN'!L19</f>
        <v>10500</v>
      </c>
    </row>
    <row r="22" spans="1:5" s="89" customFormat="1" ht="16.2" thickBot="1">
      <c r="A22" s="309" t="s">
        <v>535</v>
      </c>
      <c r="B22" s="310"/>
      <c r="C22" s="201">
        <f>SUM(C10:C21)</f>
        <v>317798</v>
      </c>
      <c r="D22" s="201">
        <f>SUM(D10:D21)</f>
        <v>148700</v>
      </c>
      <c r="E22" s="202">
        <f>SUM(E10:E21)</f>
        <v>169098</v>
      </c>
    </row>
    <row r="23" spans="1:5" ht="16.2" thickTop="1"/>
  </sheetData>
  <mergeCells count="9">
    <mergeCell ref="A22:B22"/>
    <mergeCell ref="A4:E4"/>
    <mergeCell ref="A1:B1"/>
    <mergeCell ref="A3:E3"/>
    <mergeCell ref="A6:A8"/>
    <mergeCell ref="B6:B8"/>
    <mergeCell ref="C6:E6"/>
    <mergeCell ref="C7:C8"/>
    <mergeCell ref="D7:E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82"/>
  <sheetViews>
    <sheetView topLeftCell="A3" zoomScaleNormal="100" workbookViewId="0">
      <selection activeCell="G17" sqref="G17"/>
    </sheetView>
  </sheetViews>
  <sheetFormatPr defaultColWidth="10.33203125" defaultRowHeight="13.8"/>
  <cols>
    <col min="1" max="1" width="6.88671875" style="91" customWidth="1"/>
    <col min="2" max="2" width="64.5546875" style="91" customWidth="1"/>
    <col min="3" max="3" width="21.6640625" style="91" customWidth="1"/>
    <col min="4" max="4" width="16.5546875" style="91" customWidth="1"/>
    <col min="5" max="5" width="15.88671875" style="91" customWidth="1"/>
    <col min="6" max="16384" width="10.33203125" style="91"/>
  </cols>
  <sheetData>
    <row r="1" spans="1:5" ht="69.900000000000006" hidden="1" customHeight="1">
      <c r="A1" s="316" t="s">
        <v>537</v>
      </c>
      <c r="B1" s="316"/>
      <c r="C1" s="316"/>
      <c r="D1" s="316"/>
      <c r="E1" s="316"/>
    </row>
    <row r="2" spans="1:5" hidden="1"/>
    <row r="3" spans="1:5" s="94" customFormat="1">
      <c r="A3" s="94" t="str">
        <f>+'46-CK-NSNN'!A1</f>
        <v>UBND TỈNH ĐỒNG THÁP</v>
      </c>
      <c r="E3" s="35" t="s">
        <v>214</v>
      </c>
    </row>
    <row r="4" spans="1:5" s="94" customFormat="1">
      <c r="E4" s="95"/>
    </row>
    <row r="5" spans="1:5" ht="56.25" customHeight="1">
      <c r="A5" s="317" t="s">
        <v>538</v>
      </c>
      <c r="B5" s="318"/>
      <c r="C5" s="318"/>
      <c r="D5" s="318"/>
      <c r="E5" s="318"/>
    </row>
    <row r="6" spans="1:5" ht="14.4" thickBot="1">
      <c r="E6" s="96" t="s">
        <v>221</v>
      </c>
    </row>
    <row r="7" spans="1:5" ht="13.5" customHeight="1" thickTop="1">
      <c r="A7" s="319" t="s">
        <v>0</v>
      </c>
      <c r="B7" s="321" t="s">
        <v>539</v>
      </c>
      <c r="C7" s="321" t="s">
        <v>540</v>
      </c>
      <c r="D7" s="321" t="s">
        <v>541</v>
      </c>
      <c r="E7" s="323"/>
    </row>
    <row r="8" spans="1:5" ht="32.25" customHeight="1">
      <c r="A8" s="320"/>
      <c r="B8" s="322"/>
      <c r="C8" s="322"/>
      <c r="D8" s="92" t="s">
        <v>542</v>
      </c>
      <c r="E8" s="203" t="s">
        <v>543</v>
      </c>
    </row>
    <row r="9" spans="1:5" ht="25.2" customHeight="1">
      <c r="A9" s="314" t="s">
        <v>544</v>
      </c>
      <c r="B9" s="315"/>
      <c r="C9" s="204">
        <f>SUM(C10,C27)</f>
        <v>2597007</v>
      </c>
      <c r="D9" s="204">
        <f>SUM(D10,D27)</f>
        <v>2417971</v>
      </c>
      <c r="E9" s="205">
        <f>SUM(E10,E27)</f>
        <v>179036</v>
      </c>
    </row>
    <row r="10" spans="1:5" ht="25.2" customHeight="1">
      <c r="A10" s="206" t="s">
        <v>5</v>
      </c>
      <c r="B10" s="207" t="s">
        <v>545</v>
      </c>
      <c r="C10" s="204">
        <f>SUM(C11,C13)</f>
        <v>2515537</v>
      </c>
      <c r="D10" s="204">
        <f>SUM(D11,D13)</f>
        <v>2417971</v>
      </c>
      <c r="E10" s="205">
        <f>SUM(E11,E13)</f>
        <v>97566</v>
      </c>
    </row>
    <row r="11" spans="1:5" ht="25.2" customHeight="1">
      <c r="A11" s="206">
        <v>1</v>
      </c>
      <c r="B11" s="208" t="s">
        <v>546</v>
      </c>
      <c r="C11" s="209">
        <f>SUM(D11:E11)</f>
        <v>0</v>
      </c>
      <c r="D11" s="209"/>
      <c r="E11" s="210"/>
    </row>
    <row r="12" spans="1:5" ht="25.2" hidden="1" customHeight="1" thickBot="1">
      <c r="A12" s="211"/>
      <c r="B12" s="212" t="s">
        <v>547</v>
      </c>
      <c r="C12" s="213">
        <f>SUM(D12:E12)</f>
        <v>0</v>
      </c>
      <c r="D12" s="213"/>
      <c r="E12" s="214"/>
    </row>
    <row r="13" spans="1:5" ht="25.2" customHeight="1">
      <c r="A13" s="215">
        <v>2</v>
      </c>
      <c r="B13" s="208" t="s">
        <v>548</v>
      </c>
      <c r="C13" s="209">
        <f>SUM(C14,C17,C18)</f>
        <v>2515537</v>
      </c>
      <c r="D13" s="209">
        <f>SUM(D14,D17,D18)</f>
        <v>2417971</v>
      </c>
      <c r="E13" s="210">
        <f>SUM(E14,E18)</f>
        <v>97566</v>
      </c>
    </row>
    <row r="14" spans="1:5" ht="25.2" customHeight="1">
      <c r="A14" s="216" t="s">
        <v>202</v>
      </c>
      <c r="B14" s="217" t="s">
        <v>520</v>
      </c>
      <c r="C14" s="218">
        <f>SUM(D14:E14)</f>
        <v>1115300</v>
      </c>
      <c r="D14" s="218">
        <f>2285800-1170500</f>
        <v>1115300</v>
      </c>
      <c r="E14" s="219">
        <v>0</v>
      </c>
    </row>
    <row r="15" spans="1:5" ht="25.2" hidden="1" customHeight="1" thickBot="1">
      <c r="A15" s="220"/>
      <c r="B15" s="212" t="s">
        <v>549</v>
      </c>
      <c r="C15" s="213">
        <f>SUM(D15:E15)</f>
        <v>0</v>
      </c>
      <c r="D15" s="213"/>
      <c r="E15" s="214"/>
    </row>
    <row r="16" spans="1:5" ht="25.2" hidden="1" customHeight="1" thickBot="1">
      <c r="A16" s="211"/>
      <c r="B16" s="212" t="s">
        <v>550</v>
      </c>
      <c r="C16" s="213">
        <f>SUM(D16:E16)</f>
        <v>0</v>
      </c>
      <c r="D16" s="213"/>
      <c r="E16" s="214"/>
    </row>
    <row r="17" spans="1:5" ht="25.2" customHeight="1">
      <c r="A17" s="216" t="s">
        <v>206</v>
      </c>
      <c r="B17" s="217" t="s">
        <v>521</v>
      </c>
      <c r="C17" s="218">
        <f>SUM(D17:E17)</f>
        <v>1170500</v>
      </c>
      <c r="D17" s="218">
        <v>1170500</v>
      </c>
      <c r="E17" s="219"/>
    </row>
    <row r="18" spans="1:5" ht="25.2" customHeight="1">
      <c r="A18" s="216" t="s">
        <v>551</v>
      </c>
      <c r="B18" s="217" t="s">
        <v>552</v>
      </c>
      <c r="C18" s="218">
        <f t="shared" ref="C18" si="0">SUM(C19,C25,C26)</f>
        <v>229737</v>
      </c>
      <c r="D18" s="218">
        <f>SUM(D19,D25,D26)</f>
        <v>132171</v>
      </c>
      <c r="E18" s="219">
        <f>SUM(E19,E25,E26)</f>
        <v>97566</v>
      </c>
    </row>
    <row r="19" spans="1:5">
      <c r="A19" s="216" t="s">
        <v>553</v>
      </c>
      <c r="B19" s="217" t="s">
        <v>517</v>
      </c>
      <c r="C19" s="218">
        <f>D19+E19</f>
        <v>63826</v>
      </c>
      <c r="D19" s="218">
        <v>4341</v>
      </c>
      <c r="E19" s="219">
        <f>SUM(E20:E24)</f>
        <v>59485</v>
      </c>
    </row>
    <row r="20" spans="1:5" ht="27.6">
      <c r="A20" s="216">
        <v>1</v>
      </c>
      <c r="B20" s="217" t="s">
        <v>554</v>
      </c>
      <c r="C20" s="218">
        <f>SUM(D20:E20)</f>
        <v>21321</v>
      </c>
      <c r="D20" s="218"/>
      <c r="E20" s="219">
        <v>21321</v>
      </c>
    </row>
    <row r="21" spans="1:5" ht="27.6">
      <c r="A21" s="216">
        <v>2</v>
      </c>
      <c r="B21" s="217" t="s">
        <v>555</v>
      </c>
      <c r="C21" s="218">
        <f t="shared" ref="C21:C24" si="1">SUM(D21:E21)</f>
        <v>12381</v>
      </c>
      <c r="D21" s="218"/>
      <c r="E21" s="219">
        <f>2977+9404</f>
        <v>12381</v>
      </c>
    </row>
    <row r="22" spans="1:5" ht="41.4">
      <c r="A22" s="216">
        <v>3</v>
      </c>
      <c r="B22" s="217" t="s">
        <v>556</v>
      </c>
      <c r="C22" s="218">
        <f t="shared" si="1"/>
        <v>16999</v>
      </c>
      <c r="D22" s="218"/>
      <c r="E22" s="219">
        <f>8848+8151</f>
        <v>16999</v>
      </c>
    </row>
    <row r="23" spans="1:5" ht="27.6">
      <c r="A23" s="216">
        <v>4</v>
      </c>
      <c r="B23" s="217" t="s">
        <v>557</v>
      </c>
      <c r="C23" s="218">
        <f t="shared" si="1"/>
        <v>3007</v>
      </c>
      <c r="D23" s="218"/>
      <c r="E23" s="219">
        <v>3007</v>
      </c>
    </row>
    <row r="24" spans="1:5" ht="27.6">
      <c r="A24" s="216">
        <v>5</v>
      </c>
      <c r="B24" s="217" t="s">
        <v>558</v>
      </c>
      <c r="C24" s="218">
        <f t="shared" si="1"/>
        <v>5777</v>
      </c>
      <c r="D24" s="218"/>
      <c r="E24" s="219">
        <v>5777</v>
      </c>
    </row>
    <row r="25" spans="1:5">
      <c r="A25" s="216" t="s">
        <v>559</v>
      </c>
      <c r="B25" s="217" t="s">
        <v>518</v>
      </c>
      <c r="C25" s="218">
        <f>SUM(D25:E25)</f>
        <v>165911</v>
      </c>
      <c r="D25" s="218">
        <v>127830</v>
      </c>
      <c r="E25" s="219">
        <v>38081</v>
      </c>
    </row>
    <row r="26" spans="1:5">
      <c r="A26" s="216" t="s">
        <v>560</v>
      </c>
      <c r="B26" s="217" t="s">
        <v>519</v>
      </c>
      <c r="C26" s="218">
        <f>SUM(D26:E26)</f>
        <v>0</v>
      </c>
      <c r="D26" s="218">
        <v>0</v>
      </c>
      <c r="E26" s="219">
        <v>0</v>
      </c>
    </row>
    <row r="27" spans="1:5">
      <c r="A27" s="206" t="s">
        <v>9</v>
      </c>
      <c r="B27" s="207" t="s">
        <v>561</v>
      </c>
      <c r="C27" s="204">
        <f>SUM(C28:C34)</f>
        <v>81470</v>
      </c>
      <c r="D27" s="204">
        <f>SUM(D28:D34)</f>
        <v>0</v>
      </c>
      <c r="E27" s="205">
        <f>SUM(E28:E34)</f>
        <v>81470</v>
      </c>
    </row>
    <row r="28" spans="1:5">
      <c r="A28" s="221">
        <v>1</v>
      </c>
      <c r="B28" s="217" t="s">
        <v>522</v>
      </c>
      <c r="C28" s="218">
        <f t="shared" ref="C28:C34" si="2">SUM(D28:E28)</f>
        <v>500</v>
      </c>
      <c r="D28" s="222"/>
      <c r="E28" s="223">
        <v>500</v>
      </c>
    </row>
    <row r="29" spans="1:5">
      <c r="A29" s="221">
        <v>2</v>
      </c>
      <c r="B29" s="217" t="s">
        <v>523</v>
      </c>
      <c r="C29" s="218">
        <f t="shared" si="2"/>
        <v>160</v>
      </c>
      <c r="D29" s="222"/>
      <c r="E29" s="223">
        <v>160</v>
      </c>
    </row>
    <row r="30" spans="1:5" ht="46.8">
      <c r="A30" s="221">
        <v>3</v>
      </c>
      <c r="B30" s="224" t="s">
        <v>524</v>
      </c>
      <c r="C30" s="218">
        <f t="shared" si="2"/>
        <v>19200</v>
      </c>
      <c r="D30" s="222"/>
      <c r="E30" s="223">
        <v>19200</v>
      </c>
    </row>
    <row r="31" spans="1:5">
      <c r="A31" s="221">
        <v>4</v>
      </c>
      <c r="B31" s="217" t="s">
        <v>525</v>
      </c>
      <c r="C31" s="218">
        <f t="shared" si="2"/>
        <v>4000</v>
      </c>
      <c r="D31" s="218"/>
      <c r="E31" s="219">
        <v>4000</v>
      </c>
    </row>
    <row r="32" spans="1:5">
      <c r="A32" s="221">
        <v>5</v>
      </c>
      <c r="B32" s="217" t="s">
        <v>526</v>
      </c>
      <c r="C32" s="218">
        <f t="shared" si="2"/>
        <v>1048</v>
      </c>
      <c r="D32" s="218"/>
      <c r="E32" s="219">
        <v>1048</v>
      </c>
    </row>
    <row r="33" spans="1:5">
      <c r="A33" s="221">
        <v>6</v>
      </c>
      <c r="B33" s="217" t="s">
        <v>527</v>
      </c>
      <c r="C33" s="218">
        <f t="shared" si="2"/>
        <v>7907</v>
      </c>
      <c r="D33" s="218"/>
      <c r="E33" s="219">
        <v>7907</v>
      </c>
    </row>
    <row r="34" spans="1:5" ht="14.4" thickBot="1">
      <c r="A34" s="225">
        <v>7</v>
      </c>
      <c r="B34" s="226" t="s">
        <v>528</v>
      </c>
      <c r="C34" s="227">
        <f t="shared" si="2"/>
        <v>48655</v>
      </c>
      <c r="D34" s="227"/>
      <c r="E34" s="228">
        <v>48655</v>
      </c>
    </row>
    <row r="35" spans="1:5" ht="14.4" thickTop="1"/>
    <row r="82" spans="2:2">
      <c r="B82" s="93"/>
    </row>
  </sheetData>
  <mergeCells count="7">
    <mergeCell ref="A9:B9"/>
    <mergeCell ref="A1:E1"/>
    <mergeCell ref="A5:E5"/>
    <mergeCell ref="A7:A8"/>
    <mergeCell ref="B7:B8"/>
    <mergeCell ref="C7:C8"/>
    <mergeCell ref="D7:E7"/>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opLeftCell="C1" zoomScaleNormal="100" workbookViewId="0">
      <selection activeCell="K8" sqref="K8:K9"/>
    </sheetView>
  </sheetViews>
  <sheetFormatPr defaultRowHeight="14.4"/>
  <cols>
    <col min="2" max="2" width="35.5546875" customWidth="1"/>
  </cols>
  <sheetData>
    <row r="1" spans="1:22">
      <c r="C1" s="4" t="s">
        <v>43</v>
      </c>
      <c r="D1" s="5"/>
      <c r="E1" s="1"/>
      <c r="F1" s="1"/>
      <c r="H1" s="1"/>
      <c r="T1" s="1" t="s">
        <v>215</v>
      </c>
    </row>
    <row r="3" spans="1:22">
      <c r="C3" s="330" t="s">
        <v>216</v>
      </c>
      <c r="D3" s="330"/>
      <c r="E3" s="330"/>
      <c r="F3" s="330"/>
      <c r="G3" s="330"/>
      <c r="H3" s="330"/>
      <c r="I3" s="330"/>
      <c r="J3" s="330"/>
      <c r="K3" s="330"/>
      <c r="L3" s="330"/>
      <c r="M3" s="330"/>
      <c r="N3" s="330"/>
      <c r="O3" s="330"/>
      <c r="P3" s="330"/>
      <c r="Q3" s="330"/>
      <c r="R3" s="330"/>
      <c r="S3" s="330"/>
      <c r="T3" s="330"/>
      <c r="U3" s="330"/>
      <c r="V3" s="330"/>
    </row>
    <row r="4" spans="1:22">
      <c r="C4" s="330" t="s">
        <v>45</v>
      </c>
      <c r="D4" s="330"/>
      <c r="E4" s="330"/>
      <c r="F4" s="330"/>
      <c r="G4" s="330"/>
      <c r="H4" s="330"/>
      <c r="I4" s="330"/>
      <c r="J4" s="330"/>
      <c r="K4" s="330"/>
      <c r="L4" s="330"/>
      <c r="M4" s="330"/>
      <c r="N4" s="330"/>
      <c r="O4" s="330"/>
      <c r="P4" s="330"/>
      <c r="Q4" s="330"/>
      <c r="R4" s="330"/>
      <c r="S4" s="330"/>
      <c r="T4" s="330"/>
      <c r="U4" s="330"/>
      <c r="V4" s="330"/>
    </row>
    <row r="5" spans="1:22" ht="15" thickBot="1">
      <c r="T5" t="s">
        <v>46</v>
      </c>
    </row>
    <row r="6" spans="1:22" ht="15" thickBot="1">
      <c r="A6" s="324" t="s">
        <v>0</v>
      </c>
      <c r="B6" s="324" t="s">
        <v>182</v>
      </c>
      <c r="C6" s="324" t="s">
        <v>183</v>
      </c>
      <c r="D6" s="324" t="s">
        <v>184</v>
      </c>
      <c r="E6" s="324" t="s">
        <v>185</v>
      </c>
      <c r="F6" s="327" t="s">
        <v>186</v>
      </c>
      <c r="G6" s="328"/>
      <c r="H6" s="328"/>
      <c r="I6" s="328"/>
      <c r="J6" s="329"/>
      <c r="K6" s="331" t="s">
        <v>187</v>
      </c>
      <c r="L6" s="332"/>
      <c r="M6" s="332"/>
      <c r="N6" s="333"/>
      <c r="O6" s="331" t="s">
        <v>188</v>
      </c>
      <c r="P6" s="332"/>
      <c r="Q6" s="332"/>
      <c r="R6" s="333"/>
      <c r="S6" s="331" t="s">
        <v>189</v>
      </c>
      <c r="T6" s="332"/>
      <c r="U6" s="332"/>
      <c r="V6" s="333"/>
    </row>
    <row r="7" spans="1:22" ht="15" thickBot="1">
      <c r="A7" s="325"/>
      <c r="B7" s="325"/>
      <c r="C7" s="325"/>
      <c r="D7" s="325"/>
      <c r="E7" s="325"/>
      <c r="F7" s="324" t="s">
        <v>190</v>
      </c>
      <c r="G7" s="327" t="s">
        <v>191</v>
      </c>
      <c r="H7" s="328"/>
      <c r="I7" s="328"/>
      <c r="J7" s="329"/>
      <c r="K7" s="334"/>
      <c r="L7" s="335"/>
      <c r="M7" s="335"/>
      <c r="N7" s="336"/>
      <c r="O7" s="334"/>
      <c r="P7" s="335"/>
      <c r="Q7" s="335"/>
      <c r="R7" s="336"/>
      <c r="S7" s="334"/>
      <c r="T7" s="335"/>
      <c r="U7" s="335"/>
      <c r="V7" s="336"/>
    </row>
    <row r="8" spans="1:22" ht="15" thickBot="1">
      <c r="A8" s="325"/>
      <c r="B8" s="325"/>
      <c r="C8" s="325"/>
      <c r="D8" s="325"/>
      <c r="E8" s="325"/>
      <c r="F8" s="325"/>
      <c r="G8" s="324" t="s">
        <v>192</v>
      </c>
      <c r="H8" s="327" t="s">
        <v>193</v>
      </c>
      <c r="I8" s="328"/>
      <c r="J8" s="329"/>
      <c r="K8" s="324" t="s">
        <v>178</v>
      </c>
      <c r="L8" s="327" t="s">
        <v>193</v>
      </c>
      <c r="M8" s="328"/>
      <c r="N8" s="329"/>
      <c r="O8" s="324" t="s">
        <v>178</v>
      </c>
      <c r="P8" s="327" t="s">
        <v>193</v>
      </c>
      <c r="Q8" s="328"/>
      <c r="R8" s="329"/>
      <c r="S8" s="324" t="s">
        <v>178</v>
      </c>
      <c r="T8" s="327" t="s">
        <v>193</v>
      </c>
      <c r="U8" s="328"/>
      <c r="V8" s="329"/>
    </row>
    <row r="9" spans="1:22" ht="53.4" thickBot="1">
      <c r="A9" s="326"/>
      <c r="B9" s="326"/>
      <c r="C9" s="326"/>
      <c r="D9" s="326"/>
      <c r="E9" s="326"/>
      <c r="F9" s="326"/>
      <c r="G9" s="326"/>
      <c r="H9" s="14" t="s">
        <v>194</v>
      </c>
      <c r="I9" s="14" t="s">
        <v>195</v>
      </c>
      <c r="J9" s="14" t="s">
        <v>154</v>
      </c>
      <c r="K9" s="326"/>
      <c r="L9" s="14" t="s">
        <v>194</v>
      </c>
      <c r="M9" s="14" t="s">
        <v>195</v>
      </c>
      <c r="N9" s="14" t="s">
        <v>154</v>
      </c>
      <c r="O9" s="326"/>
      <c r="P9" s="14" t="s">
        <v>194</v>
      </c>
      <c r="Q9" s="14" t="s">
        <v>195</v>
      </c>
      <c r="R9" s="14" t="s">
        <v>154</v>
      </c>
      <c r="S9" s="326"/>
      <c r="T9" s="14" t="s">
        <v>194</v>
      </c>
      <c r="U9" s="14" t="s">
        <v>195</v>
      </c>
      <c r="V9" s="15" t="s">
        <v>154</v>
      </c>
    </row>
    <row r="10" spans="1:22" ht="15" thickBot="1">
      <c r="A10" s="14" t="s">
        <v>3</v>
      </c>
      <c r="B10" s="14" t="s">
        <v>19</v>
      </c>
      <c r="C10" s="14">
        <v>1</v>
      </c>
      <c r="D10" s="14">
        <v>2</v>
      </c>
      <c r="E10" s="14">
        <v>3</v>
      </c>
      <c r="F10" s="14">
        <v>4</v>
      </c>
      <c r="G10" s="14">
        <v>5</v>
      </c>
      <c r="H10" s="14">
        <v>6</v>
      </c>
      <c r="I10" s="14">
        <v>7</v>
      </c>
      <c r="J10" s="14">
        <v>8</v>
      </c>
      <c r="K10" s="14">
        <v>9</v>
      </c>
      <c r="L10" s="14">
        <v>10</v>
      </c>
      <c r="M10" s="14">
        <v>11</v>
      </c>
      <c r="N10" s="14">
        <v>12</v>
      </c>
      <c r="O10" s="14">
        <v>13</v>
      </c>
      <c r="P10" s="14">
        <v>14</v>
      </c>
      <c r="Q10" s="14">
        <v>15</v>
      </c>
      <c r="R10" s="14">
        <v>16</v>
      </c>
      <c r="S10" s="14">
        <v>17</v>
      </c>
      <c r="T10" s="14">
        <v>18</v>
      </c>
      <c r="U10" s="14">
        <v>19</v>
      </c>
      <c r="V10" s="15">
        <v>20</v>
      </c>
    </row>
    <row r="11" spans="1:22" ht="15" thickBot="1">
      <c r="A11" s="14"/>
      <c r="B11" s="14" t="s">
        <v>178</v>
      </c>
      <c r="C11" s="14"/>
      <c r="D11" s="14"/>
      <c r="E11" s="14"/>
      <c r="F11" s="14"/>
      <c r="G11" s="14"/>
      <c r="H11" s="14"/>
      <c r="I11" s="14"/>
      <c r="J11" s="14"/>
      <c r="K11" s="14"/>
      <c r="L11" s="14"/>
      <c r="M11" s="14"/>
      <c r="N11" s="14"/>
      <c r="O11" s="14"/>
      <c r="P11" s="14"/>
      <c r="Q11" s="14"/>
      <c r="R11" s="14"/>
      <c r="S11" s="14"/>
      <c r="T11" s="14"/>
      <c r="U11" s="14"/>
      <c r="V11" s="15"/>
    </row>
    <row r="12" spans="1:22" ht="18.75" customHeight="1" thickBot="1">
      <c r="A12" s="14" t="s">
        <v>3</v>
      </c>
      <c r="B12" s="16" t="s">
        <v>196</v>
      </c>
      <c r="C12" s="14"/>
      <c r="D12" s="14"/>
      <c r="E12" s="14"/>
      <c r="F12" s="14"/>
      <c r="G12" s="14"/>
      <c r="H12" s="14"/>
      <c r="I12" s="14"/>
      <c r="J12" s="14"/>
      <c r="K12" s="14"/>
      <c r="L12" s="14"/>
      <c r="M12" s="14"/>
      <c r="N12" s="14"/>
      <c r="O12" s="14"/>
      <c r="P12" s="14"/>
      <c r="Q12" s="14"/>
      <c r="R12" s="14"/>
      <c r="S12" s="14"/>
      <c r="T12" s="14"/>
      <c r="U12" s="14"/>
      <c r="V12" s="15"/>
    </row>
    <row r="13" spans="1:22" ht="18.75" customHeight="1" thickBot="1">
      <c r="A13" s="14" t="s">
        <v>5</v>
      </c>
      <c r="B13" s="16" t="s">
        <v>197</v>
      </c>
      <c r="C13" s="14"/>
      <c r="D13" s="14"/>
      <c r="E13" s="14"/>
      <c r="F13" s="14"/>
      <c r="G13" s="14"/>
      <c r="H13" s="14"/>
      <c r="I13" s="14"/>
      <c r="J13" s="14"/>
      <c r="K13" s="14"/>
      <c r="L13" s="14"/>
      <c r="M13" s="14"/>
      <c r="N13" s="14"/>
      <c r="O13" s="14"/>
      <c r="P13" s="14"/>
      <c r="Q13" s="14"/>
      <c r="R13" s="14"/>
      <c r="S13" s="14"/>
      <c r="T13" s="14"/>
      <c r="U13" s="14"/>
      <c r="V13" s="15"/>
    </row>
    <row r="14" spans="1:22" ht="18.75" customHeight="1" thickBot="1">
      <c r="A14" s="14">
        <v>1</v>
      </c>
      <c r="B14" s="16" t="s">
        <v>198</v>
      </c>
      <c r="C14" s="14"/>
      <c r="D14" s="14"/>
      <c r="E14" s="14"/>
      <c r="F14" s="14"/>
      <c r="G14" s="14"/>
      <c r="H14" s="14"/>
      <c r="I14" s="14"/>
      <c r="J14" s="14"/>
      <c r="K14" s="14"/>
      <c r="L14" s="14"/>
      <c r="M14" s="14"/>
      <c r="N14" s="14"/>
      <c r="O14" s="14"/>
      <c r="P14" s="14"/>
      <c r="Q14" s="14"/>
      <c r="R14" s="14"/>
      <c r="S14" s="14"/>
      <c r="T14" s="14"/>
      <c r="U14" s="14"/>
      <c r="V14" s="15"/>
    </row>
    <row r="15" spans="1:22" ht="15" thickBot="1">
      <c r="A15" s="12" t="s">
        <v>51</v>
      </c>
      <c r="B15" s="17" t="s">
        <v>199</v>
      </c>
      <c r="C15" s="12"/>
      <c r="D15" s="12"/>
      <c r="E15" s="12"/>
      <c r="F15" s="12"/>
      <c r="G15" s="12"/>
      <c r="H15" s="12"/>
      <c r="I15" s="12"/>
      <c r="J15" s="12"/>
      <c r="K15" s="12"/>
      <c r="L15" s="12"/>
      <c r="M15" s="12"/>
      <c r="N15" s="12"/>
      <c r="O15" s="12"/>
      <c r="P15" s="12"/>
      <c r="Q15" s="12"/>
      <c r="R15" s="12"/>
      <c r="S15" s="12"/>
      <c r="T15" s="12"/>
      <c r="U15" s="12"/>
      <c r="V15" s="13"/>
    </row>
    <row r="16" spans="1:22" ht="15" thickBot="1">
      <c r="A16" s="12" t="s">
        <v>51</v>
      </c>
      <c r="B16" s="17" t="s">
        <v>200</v>
      </c>
      <c r="C16" s="12"/>
      <c r="D16" s="12"/>
      <c r="E16" s="12"/>
      <c r="F16" s="12"/>
      <c r="G16" s="12"/>
      <c r="H16" s="12"/>
      <c r="I16" s="12"/>
      <c r="J16" s="12"/>
      <c r="K16" s="12"/>
      <c r="L16" s="12"/>
      <c r="M16" s="12"/>
      <c r="N16" s="12"/>
      <c r="O16" s="12"/>
      <c r="P16" s="12"/>
      <c r="Q16" s="12"/>
      <c r="R16" s="12"/>
      <c r="S16" s="12"/>
      <c r="T16" s="12"/>
      <c r="U16" s="12"/>
      <c r="V16" s="13"/>
    </row>
    <row r="17" spans="1:22" ht="18.75" customHeight="1" thickBot="1">
      <c r="A17" s="14">
        <v>2</v>
      </c>
      <c r="B17" s="16" t="s">
        <v>201</v>
      </c>
      <c r="C17" s="14"/>
      <c r="D17" s="14"/>
      <c r="E17" s="14"/>
      <c r="F17" s="14"/>
      <c r="G17" s="14"/>
      <c r="H17" s="14"/>
      <c r="I17" s="14"/>
      <c r="J17" s="14"/>
      <c r="K17" s="14"/>
      <c r="L17" s="14"/>
      <c r="M17" s="14"/>
      <c r="N17" s="14"/>
      <c r="O17" s="14"/>
      <c r="P17" s="14"/>
      <c r="Q17" s="14"/>
      <c r="R17" s="14"/>
      <c r="S17" s="14"/>
      <c r="T17" s="14"/>
      <c r="U17" s="14"/>
      <c r="V17" s="15"/>
    </row>
    <row r="18" spans="1:22" ht="48.75" customHeight="1" thickBot="1">
      <c r="A18" s="14" t="s">
        <v>202</v>
      </c>
      <c r="B18" s="16" t="s">
        <v>203</v>
      </c>
      <c r="C18" s="14"/>
      <c r="D18" s="14"/>
      <c r="E18" s="14"/>
      <c r="F18" s="14"/>
      <c r="G18" s="14"/>
      <c r="H18" s="14"/>
      <c r="I18" s="14"/>
      <c r="J18" s="14"/>
      <c r="K18" s="14"/>
      <c r="L18" s="14"/>
      <c r="M18" s="14"/>
      <c r="N18" s="14"/>
      <c r="O18" s="14"/>
      <c r="P18" s="14"/>
      <c r="Q18" s="14"/>
      <c r="R18" s="14"/>
      <c r="S18" s="14"/>
      <c r="T18" s="14"/>
      <c r="U18" s="14"/>
      <c r="V18" s="15"/>
    </row>
    <row r="19" spans="1:22" ht="15" thickBot="1">
      <c r="A19" s="12" t="s">
        <v>51</v>
      </c>
      <c r="B19" s="17" t="s">
        <v>204</v>
      </c>
      <c r="C19" s="12"/>
      <c r="D19" s="12"/>
      <c r="E19" s="12"/>
      <c r="F19" s="12"/>
      <c r="G19" s="12"/>
      <c r="H19" s="12"/>
      <c r="I19" s="12"/>
      <c r="J19" s="12"/>
      <c r="K19" s="12"/>
      <c r="L19" s="12"/>
      <c r="M19" s="12"/>
      <c r="N19" s="12"/>
      <c r="O19" s="12"/>
      <c r="P19" s="12"/>
      <c r="Q19" s="12"/>
      <c r="R19" s="12"/>
      <c r="S19" s="12"/>
      <c r="T19" s="12"/>
      <c r="U19" s="12"/>
      <c r="V19" s="13"/>
    </row>
    <row r="20" spans="1:22" ht="15" thickBot="1">
      <c r="A20" s="12" t="s">
        <v>51</v>
      </c>
      <c r="B20" s="17" t="s">
        <v>205</v>
      </c>
      <c r="C20" s="12"/>
      <c r="D20" s="12"/>
      <c r="E20" s="12"/>
      <c r="F20" s="12"/>
      <c r="G20" s="12"/>
      <c r="H20" s="12"/>
      <c r="I20" s="12"/>
      <c r="J20" s="12"/>
      <c r="K20" s="12"/>
      <c r="L20" s="12"/>
      <c r="M20" s="12"/>
      <c r="N20" s="12"/>
      <c r="O20" s="12"/>
      <c r="P20" s="12"/>
      <c r="Q20" s="12"/>
      <c r="R20" s="12"/>
      <c r="S20" s="12"/>
      <c r="T20" s="12"/>
      <c r="U20" s="12"/>
      <c r="V20" s="13"/>
    </row>
    <row r="21" spans="1:22" ht="27" thickBot="1">
      <c r="A21" s="14" t="s">
        <v>206</v>
      </c>
      <c r="B21" s="16" t="s">
        <v>207</v>
      </c>
      <c r="C21" s="14"/>
      <c r="D21" s="14"/>
      <c r="E21" s="14"/>
      <c r="F21" s="14"/>
      <c r="G21" s="14"/>
      <c r="H21" s="14"/>
      <c r="I21" s="14"/>
      <c r="J21" s="14"/>
      <c r="K21" s="14"/>
      <c r="L21" s="14"/>
      <c r="M21" s="14"/>
      <c r="N21" s="14"/>
      <c r="O21" s="14"/>
      <c r="P21" s="14"/>
      <c r="Q21" s="14"/>
      <c r="R21" s="14"/>
      <c r="S21" s="14"/>
      <c r="T21" s="14"/>
      <c r="U21" s="14"/>
      <c r="V21" s="15"/>
    </row>
    <row r="22" spans="1:22" ht="15" thickBot="1">
      <c r="A22" s="12" t="s">
        <v>51</v>
      </c>
      <c r="B22" s="17" t="s">
        <v>208</v>
      </c>
      <c r="C22" s="12"/>
      <c r="D22" s="12"/>
      <c r="E22" s="12"/>
      <c r="F22" s="12"/>
      <c r="G22" s="12"/>
      <c r="H22" s="12"/>
      <c r="I22" s="12"/>
      <c r="J22" s="12"/>
      <c r="K22" s="12"/>
      <c r="L22" s="12"/>
      <c r="M22" s="12"/>
      <c r="N22" s="12"/>
      <c r="O22" s="12"/>
      <c r="P22" s="12"/>
      <c r="Q22" s="12"/>
      <c r="R22" s="12"/>
      <c r="S22" s="12"/>
      <c r="T22" s="12"/>
      <c r="U22" s="12"/>
      <c r="V22" s="13"/>
    </row>
    <row r="23" spans="1:22" ht="15" thickBot="1">
      <c r="A23" s="12" t="s">
        <v>51</v>
      </c>
      <c r="B23" s="17" t="s">
        <v>205</v>
      </c>
      <c r="C23" s="12"/>
      <c r="D23" s="19"/>
      <c r="E23" s="12"/>
      <c r="F23" s="12"/>
      <c r="G23" s="12"/>
      <c r="H23" s="12"/>
      <c r="I23" s="12"/>
      <c r="J23" s="12"/>
      <c r="K23" s="12"/>
      <c r="L23" s="12"/>
      <c r="M23" s="12"/>
      <c r="N23" s="12"/>
      <c r="O23" s="12"/>
      <c r="P23" s="12"/>
      <c r="Q23" s="12"/>
      <c r="R23" s="12"/>
      <c r="S23" s="12"/>
      <c r="T23" s="12"/>
      <c r="U23" s="12"/>
      <c r="V23" s="13"/>
    </row>
    <row r="24" spans="1:22" ht="18.75" customHeight="1" thickBot="1">
      <c r="A24" s="14" t="s">
        <v>9</v>
      </c>
      <c r="B24" s="16" t="s">
        <v>197</v>
      </c>
      <c r="C24" s="14"/>
      <c r="D24" s="14"/>
      <c r="E24" s="14"/>
      <c r="F24" s="14"/>
      <c r="G24" s="14"/>
      <c r="H24" s="14"/>
      <c r="I24" s="14"/>
      <c r="J24" s="14"/>
      <c r="K24" s="14"/>
      <c r="L24" s="14"/>
      <c r="M24" s="14"/>
      <c r="N24" s="14"/>
      <c r="O24" s="14"/>
      <c r="P24" s="14"/>
      <c r="Q24" s="14"/>
      <c r="R24" s="14"/>
      <c r="S24" s="14"/>
      <c r="T24" s="14"/>
      <c r="U24" s="14"/>
      <c r="V24" s="15"/>
    </row>
    <row r="25" spans="1:22" ht="15" thickBot="1">
      <c r="A25" s="12"/>
      <c r="B25" s="17" t="s">
        <v>209</v>
      </c>
      <c r="C25" s="12"/>
      <c r="D25" s="12"/>
      <c r="E25" s="12"/>
      <c r="F25" s="12"/>
      <c r="G25" s="12"/>
      <c r="H25" s="12"/>
      <c r="I25" s="12"/>
      <c r="J25" s="12"/>
      <c r="K25" s="12"/>
      <c r="L25" s="12"/>
      <c r="M25" s="12"/>
      <c r="N25" s="12"/>
      <c r="O25" s="12"/>
      <c r="P25" s="12"/>
      <c r="Q25" s="12"/>
      <c r="R25" s="12"/>
      <c r="S25" s="12"/>
      <c r="T25" s="12"/>
      <c r="U25" s="12"/>
      <c r="V25" s="13"/>
    </row>
    <row r="26" spans="1:22" ht="18.75" customHeight="1" thickBot="1">
      <c r="A26" s="14" t="s">
        <v>19</v>
      </c>
      <c r="B26" s="16" t="s">
        <v>196</v>
      </c>
      <c r="C26" s="14"/>
      <c r="D26" s="14"/>
      <c r="E26" s="14"/>
      <c r="F26" s="14"/>
      <c r="G26" s="14"/>
      <c r="H26" s="14"/>
      <c r="I26" s="14"/>
      <c r="J26" s="14"/>
      <c r="K26" s="14"/>
      <c r="L26" s="14"/>
      <c r="M26" s="14"/>
      <c r="N26" s="14"/>
      <c r="O26" s="14"/>
      <c r="P26" s="14"/>
      <c r="Q26" s="14"/>
      <c r="R26" s="14"/>
      <c r="S26" s="14"/>
      <c r="T26" s="14"/>
      <c r="U26" s="14"/>
      <c r="V26" s="15"/>
    </row>
    <row r="27" spans="1:22" ht="15" thickBot="1">
      <c r="A27" s="12"/>
      <c r="B27" s="17" t="s">
        <v>210</v>
      </c>
      <c r="C27" s="12"/>
      <c r="D27" s="12"/>
      <c r="E27" s="12"/>
      <c r="F27" s="12"/>
      <c r="G27" s="12"/>
      <c r="H27" s="12"/>
      <c r="I27" s="12"/>
      <c r="J27" s="12"/>
      <c r="K27" s="12"/>
      <c r="L27" s="12"/>
      <c r="M27" s="12"/>
      <c r="N27" s="12"/>
      <c r="O27" s="12"/>
      <c r="P27" s="12"/>
      <c r="Q27" s="12"/>
      <c r="R27" s="12"/>
      <c r="S27" s="12"/>
      <c r="T27" s="12"/>
      <c r="U27" s="12"/>
      <c r="V27" s="13"/>
    </row>
    <row r="28" spans="1:22" ht="15" thickBot="1">
      <c r="A28" s="12" t="s">
        <v>51</v>
      </c>
      <c r="B28" s="17" t="s">
        <v>211</v>
      </c>
      <c r="C28" s="12"/>
      <c r="D28" s="12"/>
      <c r="E28" s="12"/>
      <c r="F28" s="12"/>
      <c r="G28" s="12"/>
      <c r="H28" s="12"/>
      <c r="I28" s="12"/>
      <c r="J28" s="12"/>
      <c r="K28" s="12"/>
      <c r="L28" s="12"/>
      <c r="M28" s="12"/>
      <c r="N28" s="12"/>
      <c r="O28" s="12"/>
      <c r="P28" s="12"/>
      <c r="Q28" s="12"/>
      <c r="R28" s="12"/>
      <c r="S28" s="12"/>
      <c r="T28" s="12"/>
      <c r="U28" s="12"/>
      <c r="V28" s="13"/>
    </row>
  </sheetData>
  <mergeCells count="21">
    <mergeCell ref="P8:R8"/>
    <mergeCell ref="S8:S9"/>
    <mergeCell ref="T8:V8"/>
    <mergeCell ref="C3:V3"/>
    <mergeCell ref="C4:V4"/>
    <mergeCell ref="K6:N7"/>
    <mergeCell ref="O6:R7"/>
    <mergeCell ref="S6:V7"/>
    <mergeCell ref="F7:F9"/>
    <mergeCell ref="G7:J7"/>
    <mergeCell ref="G8:G9"/>
    <mergeCell ref="H8:J8"/>
    <mergeCell ref="K8:K9"/>
    <mergeCell ref="L8:N8"/>
    <mergeCell ref="O8:O9"/>
    <mergeCell ref="F6:J6"/>
    <mergeCell ref="A6:A9"/>
    <mergeCell ref="B6:B9"/>
    <mergeCell ref="C6:C9"/>
    <mergeCell ref="D6:D9"/>
    <mergeCell ref="E6:E9"/>
  </mergeCells>
  <pageMargins left="0.7" right="0.7" top="0.75" bottom="0.75" header="0.3" footer="0.3"/>
  <pageSetup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51"/>
  <sheetViews>
    <sheetView topLeftCell="A4" zoomScaleNormal="100" workbookViewId="0">
      <selection activeCell="C7" sqref="C7"/>
    </sheetView>
  </sheetViews>
  <sheetFormatPr defaultColWidth="9.109375" defaultRowHeight="13.8"/>
  <cols>
    <col min="1" max="1" width="9.109375" style="1"/>
    <col min="2" max="2" width="61.88671875" style="1" customWidth="1"/>
    <col min="3" max="3" width="18.33203125" style="1" customWidth="1"/>
    <col min="4" max="16384" width="9.109375" style="1"/>
  </cols>
  <sheetData>
    <row r="1" spans="1:3" ht="24.75" customHeight="1">
      <c r="A1" s="4" t="s">
        <v>502</v>
      </c>
      <c r="B1" s="5"/>
      <c r="C1" s="57" t="s">
        <v>66</v>
      </c>
    </row>
    <row r="2" spans="1:3">
      <c r="A2" s="4"/>
      <c r="B2" s="5"/>
      <c r="C2" s="29"/>
    </row>
    <row r="3" spans="1:3" ht="49.5" customHeight="1">
      <c r="A3" s="253" t="s">
        <v>218</v>
      </c>
      <c r="B3" s="253"/>
      <c r="C3" s="253"/>
    </row>
    <row r="4" spans="1:3">
      <c r="B4" s="6" t="s">
        <v>45</v>
      </c>
    </row>
    <row r="5" spans="1:3" ht="14.4" thickBot="1">
      <c r="B5" s="6"/>
      <c r="C5" s="3" t="s">
        <v>46</v>
      </c>
    </row>
    <row r="6" spans="1:3" ht="17.399999999999999" thickTop="1">
      <c r="A6" s="101" t="s">
        <v>0</v>
      </c>
      <c r="B6" s="102" t="s">
        <v>1</v>
      </c>
      <c r="C6" s="103" t="s">
        <v>47</v>
      </c>
    </row>
    <row r="7" spans="1:3" ht="16.8">
      <c r="A7" s="104" t="s">
        <v>3</v>
      </c>
      <c r="B7" s="32" t="s">
        <v>48</v>
      </c>
      <c r="C7" s="111"/>
    </row>
    <row r="8" spans="1:3" ht="16.8">
      <c r="A8" s="104" t="s">
        <v>5</v>
      </c>
      <c r="B8" s="36" t="s">
        <v>49</v>
      </c>
      <c r="C8" s="105">
        <v>12922645</v>
      </c>
    </row>
    <row r="9" spans="1:3" s="39" customFormat="1" ht="16.8">
      <c r="A9" s="112">
        <v>1</v>
      </c>
      <c r="B9" s="38" t="s">
        <v>50</v>
      </c>
      <c r="C9" s="113">
        <v>3806650</v>
      </c>
    </row>
    <row r="10" spans="1:3" s="39" customFormat="1" ht="16.8">
      <c r="A10" s="112">
        <v>2</v>
      </c>
      <c r="B10" s="38" t="s">
        <v>10</v>
      </c>
      <c r="C10" s="113">
        <v>9084495</v>
      </c>
    </row>
    <row r="11" spans="1:3" ht="16.8">
      <c r="A11" s="106" t="s">
        <v>51</v>
      </c>
      <c r="B11" s="34" t="s">
        <v>11</v>
      </c>
      <c r="C11" s="107">
        <v>6487488</v>
      </c>
    </row>
    <row r="12" spans="1:3" ht="16.8">
      <c r="A12" s="106" t="s">
        <v>51</v>
      </c>
      <c r="B12" s="34" t="s">
        <v>12</v>
      </c>
      <c r="C12" s="107">
        <v>2597007</v>
      </c>
    </row>
    <row r="13" spans="1:3" s="39" customFormat="1" ht="16.8">
      <c r="A13" s="112">
        <v>3</v>
      </c>
      <c r="B13" s="38" t="s">
        <v>14</v>
      </c>
      <c r="C13" s="114"/>
    </row>
    <row r="14" spans="1:3" s="39" customFormat="1" ht="16.8">
      <c r="A14" s="112">
        <v>4</v>
      </c>
      <c r="B14" s="38" t="s">
        <v>16</v>
      </c>
      <c r="C14" s="114"/>
    </row>
    <row r="15" spans="1:3" s="39" customFormat="1" ht="16.8">
      <c r="A15" s="112">
        <v>5</v>
      </c>
      <c r="B15" s="38" t="s">
        <v>18</v>
      </c>
      <c r="C15" s="114"/>
    </row>
    <row r="16" spans="1:3" ht="16.8">
      <c r="A16" s="104" t="s">
        <v>9</v>
      </c>
      <c r="B16" s="33" t="s">
        <v>52</v>
      </c>
      <c r="C16" s="105">
        <v>12922645</v>
      </c>
    </row>
    <row r="17" spans="1:3" s="39" customFormat="1" ht="16.8">
      <c r="A17" s="112">
        <v>1</v>
      </c>
      <c r="B17" s="38" t="s">
        <v>53</v>
      </c>
      <c r="C17" s="113">
        <v>8173924</v>
      </c>
    </row>
    <row r="18" spans="1:3" s="39" customFormat="1" ht="16.8">
      <c r="A18" s="112">
        <v>2</v>
      </c>
      <c r="B18" s="38" t="s">
        <v>54</v>
      </c>
      <c r="C18" s="113">
        <v>4748721</v>
      </c>
    </row>
    <row r="19" spans="1:3" ht="16.8">
      <c r="A19" s="106" t="s">
        <v>55</v>
      </c>
      <c r="B19" s="34" t="s">
        <v>56</v>
      </c>
      <c r="C19" s="107">
        <v>4430923</v>
      </c>
    </row>
    <row r="20" spans="1:3" ht="16.8">
      <c r="A20" s="106" t="s">
        <v>55</v>
      </c>
      <c r="B20" s="34" t="s">
        <v>57</v>
      </c>
      <c r="C20" s="107">
        <v>317798</v>
      </c>
    </row>
    <row r="21" spans="1:3" s="39" customFormat="1" ht="16.8">
      <c r="A21" s="112">
        <v>3</v>
      </c>
      <c r="B21" s="38" t="s">
        <v>58</v>
      </c>
      <c r="C21" s="114"/>
    </row>
    <row r="22" spans="1:3" ht="16.8">
      <c r="A22" s="104" t="s">
        <v>13</v>
      </c>
      <c r="B22" s="33" t="s">
        <v>59</v>
      </c>
      <c r="C22" s="244">
        <v>247800</v>
      </c>
    </row>
    <row r="23" spans="1:3" ht="33.6">
      <c r="A23" s="104" t="s">
        <v>19</v>
      </c>
      <c r="B23" s="32" t="s">
        <v>60</v>
      </c>
      <c r="C23" s="115"/>
    </row>
    <row r="24" spans="1:3" ht="16.8">
      <c r="A24" s="104" t="s">
        <v>5</v>
      </c>
      <c r="B24" s="33" t="s">
        <v>49</v>
      </c>
      <c r="C24" s="105">
        <v>7646071</v>
      </c>
    </row>
    <row r="25" spans="1:3" s="39" customFormat="1" ht="16.8">
      <c r="A25" s="112">
        <v>1</v>
      </c>
      <c r="B25" s="38" t="s">
        <v>61</v>
      </c>
      <c r="C25" s="113">
        <v>2897350</v>
      </c>
    </row>
    <row r="26" spans="1:3" s="39" customFormat="1" ht="16.8">
      <c r="A26" s="112">
        <v>2</v>
      </c>
      <c r="B26" s="38" t="s">
        <v>62</v>
      </c>
      <c r="C26" s="113">
        <v>4748721</v>
      </c>
    </row>
    <row r="27" spans="1:3" ht="16.8">
      <c r="A27" s="106" t="s">
        <v>63</v>
      </c>
      <c r="B27" s="34" t="s">
        <v>11</v>
      </c>
      <c r="C27" s="107">
        <v>4430923</v>
      </c>
    </row>
    <row r="28" spans="1:3" ht="16.8">
      <c r="A28" s="106" t="s">
        <v>63</v>
      </c>
      <c r="B28" s="34" t="s">
        <v>12</v>
      </c>
      <c r="C28" s="107">
        <v>317798</v>
      </c>
    </row>
    <row r="29" spans="1:3" s="39" customFormat="1" ht="16.8">
      <c r="A29" s="112">
        <v>3</v>
      </c>
      <c r="B29" s="38" t="s">
        <v>16</v>
      </c>
      <c r="C29" s="114"/>
    </row>
    <row r="30" spans="1:3" s="39" customFormat="1" ht="16.8">
      <c r="A30" s="112">
        <v>4</v>
      </c>
      <c r="B30" s="38" t="s">
        <v>18</v>
      </c>
      <c r="C30" s="114"/>
    </row>
    <row r="31" spans="1:3" ht="16.8">
      <c r="A31" s="104" t="s">
        <v>9</v>
      </c>
      <c r="B31" s="33" t="s">
        <v>52</v>
      </c>
      <c r="C31" s="105">
        <v>7646071</v>
      </c>
    </row>
    <row r="32" spans="1:3" ht="16.8">
      <c r="A32" s="106">
        <v>1</v>
      </c>
      <c r="B32" s="34" t="s">
        <v>64</v>
      </c>
      <c r="C32" s="115"/>
    </row>
    <row r="33" spans="1:3" ht="16.8">
      <c r="A33" s="106">
        <v>2</v>
      </c>
      <c r="B33" s="34" t="s">
        <v>65</v>
      </c>
      <c r="C33" s="115"/>
    </row>
    <row r="34" spans="1:3" ht="16.8">
      <c r="A34" s="106" t="s">
        <v>51</v>
      </c>
      <c r="B34" s="34" t="s">
        <v>56</v>
      </c>
      <c r="C34" s="115"/>
    </row>
    <row r="35" spans="1:3" ht="16.8">
      <c r="A35" s="106" t="s">
        <v>51</v>
      </c>
      <c r="B35" s="34" t="s">
        <v>57</v>
      </c>
      <c r="C35" s="115"/>
    </row>
    <row r="36" spans="1:3" ht="17.399999999999999" thickBot="1">
      <c r="A36" s="108">
        <v>3</v>
      </c>
      <c r="B36" s="109" t="s">
        <v>58</v>
      </c>
      <c r="C36" s="116"/>
    </row>
    <row r="37" spans="1:3" ht="14.4" thickTop="1">
      <c r="A37" s="23"/>
      <c r="B37" s="24"/>
      <c r="C37" s="25"/>
    </row>
    <row r="38" spans="1:3">
      <c r="A38" s="23"/>
      <c r="B38" s="24"/>
      <c r="C38" s="25"/>
    </row>
    <row r="39" spans="1:3">
      <c r="A39" s="23"/>
      <c r="B39" s="24"/>
      <c r="C39" s="25"/>
    </row>
    <row r="40" spans="1:3">
      <c r="A40" s="25"/>
      <c r="B40" s="26"/>
      <c r="C40" s="25"/>
    </row>
    <row r="41" spans="1:3">
      <c r="A41" s="25"/>
      <c r="B41" s="26"/>
      <c r="C41" s="25"/>
    </row>
    <row r="42" spans="1:3">
      <c r="A42" s="25"/>
      <c r="B42" s="26"/>
      <c r="C42" s="25"/>
    </row>
    <row r="43" spans="1:3">
      <c r="A43" s="25"/>
      <c r="B43" s="26"/>
      <c r="C43" s="25"/>
    </row>
    <row r="44" spans="1:3">
      <c r="A44" s="25"/>
      <c r="B44" s="26"/>
      <c r="C44" s="25"/>
    </row>
    <row r="45" spans="1:3">
      <c r="A45" s="25"/>
      <c r="B45" s="26"/>
      <c r="C45" s="25"/>
    </row>
    <row r="46" spans="1:3">
      <c r="A46" s="23"/>
      <c r="B46" s="24"/>
      <c r="C46" s="25"/>
    </row>
    <row r="47" spans="1:3">
      <c r="A47" s="25"/>
      <c r="B47" s="26"/>
      <c r="C47" s="25"/>
    </row>
    <row r="48" spans="1:3">
      <c r="A48" s="25"/>
      <c r="B48" s="26"/>
      <c r="C48" s="25"/>
    </row>
    <row r="49" spans="1:3">
      <c r="A49" s="25"/>
      <c r="B49" s="26"/>
      <c r="C49" s="25"/>
    </row>
    <row r="50" spans="1:3">
      <c r="A50" s="25"/>
      <c r="B50" s="26"/>
      <c r="C50" s="25"/>
    </row>
    <row r="51" spans="1:3">
      <c r="A51" s="25"/>
      <c r="B51" s="26"/>
      <c r="C51" s="25"/>
    </row>
  </sheetData>
  <mergeCells count="1">
    <mergeCell ref="A3: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3"/>
  <sheetViews>
    <sheetView topLeftCell="A13" zoomScaleNormal="100" workbookViewId="0">
      <selection activeCell="C30" sqref="C30"/>
    </sheetView>
  </sheetViews>
  <sheetFormatPr defaultColWidth="9.109375" defaultRowHeight="13.8"/>
  <cols>
    <col min="1" max="1" width="9.109375" style="1"/>
    <col min="2" max="2" width="54" style="1" customWidth="1"/>
    <col min="3" max="3" width="13.5546875" style="1" customWidth="1"/>
    <col min="4" max="4" width="13" style="1" customWidth="1"/>
    <col min="5" max="16384" width="9.109375" style="1"/>
  </cols>
  <sheetData>
    <row r="1" spans="1:4">
      <c r="A1" s="8" t="str">
        <f>+'46-CK-NSNN'!A1</f>
        <v>UBND TỈNH ĐỒNG THÁP</v>
      </c>
      <c r="C1" s="259" t="s">
        <v>102</v>
      </c>
      <c r="D1" s="260"/>
    </row>
    <row r="2" spans="1:4">
      <c r="A2" s="8"/>
      <c r="C2" s="29"/>
      <c r="D2" s="30"/>
    </row>
    <row r="3" spans="1:4" ht="17.399999999999999">
      <c r="B3" s="44" t="s">
        <v>219</v>
      </c>
    </row>
    <row r="4" spans="1:4">
      <c r="B4" s="6" t="s">
        <v>45</v>
      </c>
    </row>
    <row r="5" spans="1:4" ht="14.4" thickBot="1">
      <c r="D5" s="7" t="s">
        <v>46</v>
      </c>
    </row>
    <row r="6" spans="1:4" ht="16.2" thickTop="1">
      <c r="A6" s="254" t="s">
        <v>0</v>
      </c>
      <c r="B6" s="256" t="s">
        <v>1</v>
      </c>
      <c r="C6" s="256" t="s">
        <v>2</v>
      </c>
      <c r="D6" s="258"/>
    </row>
    <row r="7" spans="1:4" ht="31.2">
      <c r="A7" s="255"/>
      <c r="B7" s="257"/>
      <c r="C7" s="40" t="s">
        <v>67</v>
      </c>
      <c r="D7" s="117" t="s">
        <v>68</v>
      </c>
    </row>
    <row r="8" spans="1:4" s="8" customFormat="1" ht="15.6">
      <c r="A8" s="118"/>
      <c r="B8" s="41" t="s">
        <v>69</v>
      </c>
      <c r="C8" s="45">
        <v>7590000</v>
      </c>
      <c r="D8" s="119">
        <v>6704000</v>
      </c>
    </row>
    <row r="9" spans="1:4" s="8" customFormat="1" ht="15.6">
      <c r="A9" s="118" t="s">
        <v>5</v>
      </c>
      <c r="B9" s="41" t="s">
        <v>70</v>
      </c>
      <c r="C9" s="45">
        <v>7440000</v>
      </c>
      <c r="D9" s="119">
        <v>6704000</v>
      </c>
    </row>
    <row r="10" spans="1:4" ht="15.6">
      <c r="A10" s="120">
        <v>1</v>
      </c>
      <c r="B10" s="43" t="s">
        <v>71</v>
      </c>
      <c r="C10" s="46">
        <v>250000</v>
      </c>
      <c r="D10" s="121">
        <v>250000</v>
      </c>
    </row>
    <row r="11" spans="1:4" ht="15.6">
      <c r="A11" s="120">
        <v>2</v>
      </c>
      <c r="B11" s="43" t="s">
        <v>72</v>
      </c>
      <c r="C11" s="46">
        <v>350000</v>
      </c>
      <c r="D11" s="121">
        <v>350000</v>
      </c>
    </row>
    <row r="12" spans="1:4" ht="15" customHeight="1">
      <c r="A12" s="120">
        <v>3</v>
      </c>
      <c r="B12" s="50" t="s">
        <v>73</v>
      </c>
      <c r="C12" s="46">
        <v>70000</v>
      </c>
      <c r="D12" s="121">
        <v>70000</v>
      </c>
    </row>
    <row r="13" spans="1:4" ht="15.6">
      <c r="A13" s="120">
        <v>4</v>
      </c>
      <c r="B13" s="43" t="s">
        <v>74</v>
      </c>
      <c r="C13" s="46">
        <v>1265000</v>
      </c>
      <c r="D13" s="121">
        <v>1265000</v>
      </c>
    </row>
    <row r="14" spans="1:4" ht="15.6">
      <c r="A14" s="120">
        <v>5</v>
      </c>
      <c r="B14" s="43" t="s">
        <v>75</v>
      </c>
      <c r="C14" s="46">
        <v>600000</v>
      </c>
      <c r="D14" s="121">
        <v>600000</v>
      </c>
    </row>
    <row r="15" spans="1:4" ht="15.6">
      <c r="A15" s="120">
        <v>6</v>
      </c>
      <c r="B15" s="43" t="s">
        <v>76</v>
      </c>
      <c r="C15" s="46">
        <v>1500000</v>
      </c>
      <c r="D15" s="121">
        <v>900000</v>
      </c>
    </row>
    <row r="16" spans="1:4" ht="15.6" hidden="1">
      <c r="A16" s="120"/>
      <c r="B16" s="43"/>
      <c r="C16" s="46"/>
      <c r="D16" s="121"/>
    </row>
    <row r="17" spans="1:4" ht="15.6" hidden="1">
      <c r="A17" s="120"/>
      <c r="B17" s="43"/>
      <c r="C17" s="46"/>
      <c r="D17" s="121"/>
    </row>
    <row r="18" spans="1:4" ht="15.6">
      <c r="A18" s="120">
        <v>7</v>
      </c>
      <c r="B18" s="43" t="s">
        <v>77</v>
      </c>
      <c r="C18" s="46">
        <v>295000</v>
      </c>
      <c r="D18" s="121">
        <v>295000</v>
      </c>
    </row>
    <row r="19" spans="1:4" ht="15.6">
      <c r="A19" s="120">
        <v>8</v>
      </c>
      <c r="B19" s="43" t="s">
        <v>78</v>
      </c>
      <c r="C19" s="46">
        <v>160000</v>
      </c>
      <c r="D19" s="121">
        <v>78000</v>
      </c>
    </row>
    <row r="20" spans="1:4" ht="15.6">
      <c r="A20" s="120" t="s">
        <v>51</v>
      </c>
      <c r="B20" s="43" t="s">
        <v>79</v>
      </c>
      <c r="C20" s="46">
        <v>82000</v>
      </c>
      <c r="D20" s="121">
        <v>0</v>
      </c>
    </row>
    <row r="21" spans="1:4" ht="15.6">
      <c r="A21" s="120" t="s">
        <v>51</v>
      </c>
      <c r="B21" s="43" t="s">
        <v>80</v>
      </c>
      <c r="C21" s="46">
        <v>78000</v>
      </c>
      <c r="D21" s="121">
        <v>78000</v>
      </c>
    </row>
    <row r="22" spans="1:4" ht="15.6">
      <c r="A22" s="120" t="s">
        <v>51</v>
      </c>
      <c r="B22" s="43" t="s">
        <v>81</v>
      </c>
      <c r="C22" s="46"/>
      <c r="D22" s="121"/>
    </row>
    <row r="23" spans="1:4" ht="15.6">
      <c r="A23" s="120" t="s">
        <v>51</v>
      </c>
      <c r="B23" s="43" t="s">
        <v>82</v>
      </c>
      <c r="C23" s="46"/>
      <c r="D23" s="121"/>
    </row>
    <row r="24" spans="1:4" ht="15.6">
      <c r="A24" s="120">
        <v>9</v>
      </c>
      <c r="B24" s="43" t="s">
        <v>83</v>
      </c>
      <c r="C24" s="46"/>
      <c r="D24" s="121"/>
    </row>
    <row r="25" spans="1:4" ht="15.6">
      <c r="A25" s="120">
        <v>10</v>
      </c>
      <c r="B25" s="43" t="s">
        <v>84</v>
      </c>
      <c r="C25" s="46">
        <v>10000</v>
      </c>
      <c r="D25" s="121">
        <v>10000</v>
      </c>
    </row>
    <row r="26" spans="1:4" ht="15.6">
      <c r="A26" s="120">
        <v>11</v>
      </c>
      <c r="B26" s="43" t="s">
        <v>85</v>
      </c>
      <c r="C26" s="46">
        <v>115000</v>
      </c>
      <c r="D26" s="121">
        <v>115000</v>
      </c>
    </row>
    <row r="27" spans="1:4" ht="15.6">
      <c r="A27" s="120">
        <v>12</v>
      </c>
      <c r="B27" s="43" t="s">
        <v>86</v>
      </c>
      <c r="C27" s="46">
        <v>900000</v>
      </c>
      <c r="D27" s="121">
        <v>900000</v>
      </c>
    </row>
    <row r="28" spans="1:4" ht="19.5" customHeight="1">
      <c r="A28" s="120">
        <v>13</v>
      </c>
      <c r="B28" s="50" t="s">
        <v>87</v>
      </c>
      <c r="C28" s="46"/>
      <c r="D28" s="121"/>
    </row>
    <row r="29" spans="1:4" ht="15.6">
      <c r="A29" s="120">
        <v>14</v>
      </c>
      <c r="B29" s="43" t="s">
        <v>88</v>
      </c>
      <c r="C29" s="46">
        <v>1600000</v>
      </c>
      <c r="D29" s="121">
        <v>1600000</v>
      </c>
    </row>
    <row r="30" spans="1:4" ht="15.6">
      <c r="A30" s="120">
        <v>15</v>
      </c>
      <c r="B30" s="43" t="s">
        <v>89</v>
      </c>
      <c r="C30" s="46">
        <v>22000</v>
      </c>
      <c r="D30" s="121">
        <v>22000</v>
      </c>
    </row>
    <row r="31" spans="1:4" ht="15.6">
      <c r="A31" s="120">
        <v>16</v>
      </c>
      <c r="B31" s="43" t="s">
        <v>90</v>
      </c>
      <c r="C31" s="46">
        <v>250000</v>
      </c>
      <c r="D31" s="121">
        <v>196000</v>
      </c>
    </row>
    <row r="32" spans="1:4" ht="15.6">
      <c r="A32" s="120">
        <v>17</v>
      </c>
      <c r="B32" s="43" t="s">
        <v>91</v>
      </c>
      <c r="C32" s="46">
        <v>3000</v>
      </c>
      <c r="D32" s="121">
        <v>3000</v>
      </c>
    </row>
    <row r="33" spans="1:4" ht="46.8">
      <c r="A33" s="120">
        <v>18</v>
      </c>
      <c r="B33" s="43" t="s">
        <v>92</v>
      </c>
      <c r="C33" s="46">
        <v>50000</v>
      </c>
      <c r="D33" s="121">
        <v>50000</v>
      </c>
    </row>
    <row r="34" spans="1:4" ht="15.6">
      <c r="A34" s="118" t="s">
        <v>9</v>
      </c>
      <c r="B34" s="41" t="s">
        <v>93</v>
      </c>
      <c r="C34" s="48"/>
      <c r="D34" s="122"/>
    </row>
    <row r="35" spans="1:4" ht="15.6">
      <c r="A35" s="118" t="s">
        <v>13</v>
      </c>
      <c r="B35" s="41" t="s">
        <v>94</v>
      </c>
      <c r="C35" s="45">
        <f>+C36+C38</f>
        <v>150000</v>
      </c>
      <c r="D35" s="123"/>
    </row>
    <row r="36" spans="1:4" ht="15.6">
      <c r="A36" s="120">
        <v>1</v>
      </c>
      <c r="B36" s="43" t="s">
        <v>95</v>
      </c>
      <c r="C36" s="243">
        <v>110500</v>
      </c>
      <c r="D36" s="123"/>
    </row>
    <row r="37" spans="1:4" ht="15.6">
      <c r="A37" s="120">
        <v>2</v>
      </c>
      <c r="B37" s="43" t="s">
        <v>96</v>
      </c>
      <c r="C37" s="42"/>
      <c r="D37" s="123"/>
    </row>
    <row r="38" spans="1:4" ht="15.6">
      <c r="A38" s="120">
        <v>3</v>
      </c>
      <c r="B38" s="43" t="s">
        <v>97</v>
      </c>
      <c r="C38" s="243">
        <v>39500</v>
      </c>
      <c r="D38" s="123"/>
    </row>
    <row r="39" spans="1:4" ht="15.6">
      <c r="A39" s="120">
        <v>4</v>
      </c>
      <c r="B39" s="43" t="s">
        <v>98</v>
      </c>
      <c r="C39" s="42"/>
      <c r="D39" s="123"/>
    </row>
    <row r="40" spans="1:4" ht="15.6">
      <c r="A40" s="120">
        <v>5</v>
      </c>
      <c r="B40" s="43" t="s">
        <v>99</v>
      </c>
      <c r="C40" s="42"/>
      <c r="D40" s="123"/>
    </row>
    <row r="41" spans="1:4" ht="15.6">
      <c r="A41" s="120">
        <v>6</v>
      </c>
      <c r="B41" s="43" t="s">
        <v>100</v>
      </c>
      <c r="C41" s="42"/>
      <c r="D41" s="123"/>
    </row>
    <row r="42" spans="1:4" ht="16.2" thickBot="1">
      <c r="A42" s="124" t="s">
        <v>15</v>
      </c>
      <c r="B42" s="125" t="s">
        <v>101</v>
      </c>
      <c r="C42" s="126"/>
      <c r="D42" s="127"/>
    </row>
    <row r="43" spans="1:4" ht="14.4" thickTop="1"/>
  </sheetData>
  <mergeCells count="4">
    <mergeCell ref="A6:A7"/>
    <mergeCell ref="B6:B7"/>
    <mergeCell ref="C6:D6"/>
    <mergeCell ref="C1:D1"/>
  </mergeCells>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2"/>
  <sheetViews>
    <sheetView topLeftCell="A4" zoomScaleNormal="100" workbookViewId="0">
      <selection activeCell="C35" sqref="C35"/>
    </sheetView>
  </sheetViews>
  <sheetFormatPr defaultColWidth="9.109375" defaultRowHeight="13.8"/>
  <cols>
    <col min="1" max="1" width="5.44140625" style="1" customWidth="1"/>
    <col min="2" max="2" width="44.88671875" style="1" customWidth="1"/>
    <col min="3" max="3" width="13.6640625" style="35" customWidth="1"/>
    <col min="4" max="4" width="12" style="35" customWidth="1"/>
    <col min="5" max="5" width="14.44140625" style="35" customWidth="1"/>
    <col min="6" max="6" width="9.109375" style="1"/>
    <col min="7" max="7" width="11.5546875" style="1" bestFit="1" customWidth="1"/>
    <col min="8" max="8" width="9.109375" style="1"/>
    <col min="9" max="9" width="11.5546875" style="1" bestFit="1" customWidth="1"/>
    <col min="10" max="16384" width="9.109375" style="1"/>
  </cols>
  <sheetData>
    <row r="1" spans="1:7">
      <c r="A1" s="8" t="str">
        <f>+'46-CK-NSNN'!A1</f>
        <v>UBND TỈNH ĐỒNG THÁP</v>
      </c>
      <c r="C1" s="259" t="s">
        <v>563</v>
      </c>
      <c r="D1" s="259"/>
      <c r="E1" s="259"/>
    </row>
    <row r="2" spans="1:7">
      <c r="A2" s="8"/>
      <c r="C2" s="57"/>
      <c r="D2" s="57"/>
      <c r="E2" s="57"/>
    </row>
    <row r="3" spans="1:7" ht="41.25" customHeight="1">
      <c r="A3" s="261" t="s">
        <v>516</v>
      </c>
      <c r="B3" s="262"/>
      <c r="C3" s="262"/>
      <c r="D3" s="262"/>
      <c r="E3" s="262"/>
    </row>
    <row r="4" spans="1:7">
      <c r="A4" s="263" t="s">
        <v>45</v>
      </c>
      <c r="B4" s="263"/>
      <c r="C4" s="263"/>
      <c r="D4" s="263"/>
      <c r="E4" s="263"/>
    </row>
    <row r="5" spans="1:7" ht="15.75" customHeight="1" thickBot="1">
      <c r="C5" s="264" t="s">
        <v>221</v>
      </c>
      <c r="D5" s="264"/>
      <c r="E5" s="264"/>
    </row>
    <row r="6" spans="1:7" s="51" customFormat="1" ht="16.2" thickTop="1">
      <c r="A6" s="254" t="s">
        <v>0</v>
      </c>
      <c r="B6" s="256" t="s">
        <v>1</v>
      </c>
      <c r="C6" s="256" t="s">
        <v>103</v>
      </c>
      <c r="D6" s="256" t="s">
        <v>104</v>
      </c>
      <c r="E6" s="258"/>
    </row>
    <row r="7" spans="1:7" s="51" customFormat="1" ht="46.8">
      <c r="A7" s="255"/>
      <c r="B7" s="257"/>
      <c r="C7" s="257"/>
      <c r="D7" s="40" t="s">
        <v>48</v>
      </c>
      <c r="E7" s="117" t="s">
        <v>120</v>
      </c>
    </row>
    <row r="8" spans="1:7" s="51" customFormat="1" ht="15.6">
      <c r="A8" s="118"/>
      <c r="B8" s="41" t="s">
        <v>105</v>
      </c>
      <c r="C8" s="83">
        <f>+D8+E8</f>
        <v>15819995</v>
      </c>
      <c r="D8" s="82">
        <v>8173924</v>
      </c>
      <c r="E8" s="128">
        <v>7646071</v>
      </c>
      <c r="G8" s="84"/>
    </row>
    <row r="9" spans="1:7" s="51" customFormat="1" ht="23.25" customHeight="1">
      <c r="A9" s="118" t="s">
        <v>3</v>
      </c>
      <c r="B9" s="49" t="s">
        <v>106</v>
      </c>
      <c r="C9" s="83">
        <f>+D9+E9</f>
        <v>13191488</v>
      </c>
      <c r="D9" s="45">
        <f>+D10+D20+D24+D25+D26</f>
        <v>5545417</v>
      </c>
      <c r="E9" s="119">
        <f>+E10+E20+E24+E25+E26</f>
        <v>7646071</v>
      </c>
      <c r="G9" s="84"/>
    </row>
    <row r="10" spans="1:7" s="51" customFormat="1" ht="15.6">
      <c r="A10" s="118" t="s">
        <v>5</v>
      </c>
      <c r="B10" s="41" t="s">
        <v>23</v>
      </c>
      <c r="C10" s="45">
        <v>3561000</v>
      </c>
      <c r="D10" s="45">
        <v>2240000</v>
      </c>
      <c r="E10" s="119">
        <v>1321000</v>
      </c>
    </row>
    <row r="11" spans="1:7" s="52" customFormat="1" ht="16.2">
      <c r="A11" s="129">
        <v>1</v>
      </c>
      <c r="B11" s="59" t="s">
        <v>107</v>
      </c>
      <c r="C11" s="45">
        <v>3561000</v>
      </c>
      <c r="D11" s="45">
        <v>2240000</v>
      </c>
      <c r="E11" s="119">
        <v>1321000</v>
      </c>
    </row>
    <row r="12" spans="1:7" s="51" customFormat="1" ht="15.6">
      <c r="A12" s="120"/>
      <c r="B12" s="43" t="s">
        <v>108</v>
      </c>
      <c r="C12" s="47"/>
      <c r="D12" s="47"/>
      <c r="E12" s="130"/>
    </row>
    <row r="13" spans="1:7" s="51" customFormat="1" ht="15.6">
      <c r="A13" s="120" t="s">
        <v>51</v>
      </c>
      <c r="B13" s="43" t="s">
        <v>109</v>
      </c>
      <c r="C13" s="47"/>
      <c r="D13" s="47"/>
      <c r="E13" s="130"/>
    </row>
    <row r="14" spans="1:7" s="51" customFormat="1" ht="15.6">
      <c r="A14" s="120" t="s">
        <v>51</v>
      </c>
      <c r="B14" s="43" t="s">
        <v>110</v>
      </c>
      <c r="C14" s="47"/>
      <c r="D14" s="47"/>
      <c r="E14" s="130"/>
    </row>
    <row r="15" spans="1:7" s="51" customFormat="1" ht="15.6">
      <c r="A15" s="120"/>
      <c r="B15" s="43" t="s">
        <v>111</v>
      </c>
      <c r="C15" s="47"/>
      <c r="D15" s="47"/>
      <c r="E15" s="130"/>
    </row>
    <row r="16" spans="1:7" s="51" customFormat="1" ht="15.6">
      <c r="A16" s="120" t="s">
        <v>51</v>
      </c>
      <c r="B16" s="43" t="s">
        <v>112</v>
      </c>
      <c r="C16" s="46">
        <v>900000</v>
      </c>
      <c r="D16" s="46">
        <v>100000</v>
      </c>
      <c r="E16" s="121">
        <v>800000</v>
      </c>
    </row>
    <row r="17" spans="1:9" s="51" customFormat="1" ht="15.6">
      <c r="A17" s="120" t="s">
        <v>51</v>
      </c>
      <c r="B17" s="43" t="s">
        <v>113</v>
      </c>
      <c r="C17" s="46">
        <v>1600000</v>
      </c>
      <c r="D17" s="46">
        <v>1600000</v>
      </c>
      <c r="E17" s="121">
        <v>0</v>
      </c>
    </row>
    <row r="18" spans="1:9" s="51" customFormat="1" ht="62.4">
      <c r="A18" s="120">
        <v>2</v>
      </c>
      <c r="B18" s="43" t="s">
        <v>114</v>
      </c>
      <c r="C18" s="47"/>
      <c r="D18" s="47"/>
      <c r="E18" s="130"/>
    </row>
    <row r="19" spans="1:9" s="51" customFormat="1" ht="15.6">
      <c r="A19" s="120">
        <v>3</v>
      </c>
      <c r="B19" s="43" t="s">
        <v>115</v>
      </c>
      <c r="C19" s="47"/>
      <c r="D19" s="47"/>
      <c r="E19" s="130"/>
    </row>
    <row r="20" spans="1:9" s="51" customFormat="1" ht="16.5" customHeight="1">
      <c r="A20" s="118" t="s">
        <v>9</v>
      </c>
      <c r="B20" s="41" t="s">
        <v>24</v>
      </c>
      <c r="C20" s="45">
        <v>9353865</v>
      </c>
      <c r="D20" s="45">
        <v>3168035</v>
      </c>
      <c r="E20" s="119">
        <v>6185830</v>
      </c>
    </row>
    <row r="21" spans="1:9" s="51" customFormat="1" ht="15.6">
      <c r="A21" s="120"/>
      <c r="B21" s="43" t="s">
        <v>116</v>
      </c>
      <c r="C21" s="46"/>
      <c r="D21" s="46"/>
      <c r="E21" s="121"/>
      <c r="H21" s="53"/>
      <c r="I21" s="53"/>
    </row>
    <row r="22" spans="1:9" s="51" customFormat="1" ht="15.6">
      <c r="A22" s="120">
        <v>1</v>
      </c>
      <c r="B22" s="43" t="s">
        <v>109</v>
      </c>
      <c r="C22" s="46">
        <v>4179745</v>
      </c>
      <c r="D22" s="46">
        <v>1017035</v>
      </c>
      <c r="E22" s="121">
        <v>3162710</v>
      </c>
      <c r="H22" s="53"/>
      <c r="I22" s="54"/>
    </row>
    <row r="23" spans="1:9" s="51" customFormat="1" ht="15.6">
      <c r="A23" s="120">
        <v>2</v>
      </c>
      <c r="B23" s="43" t="s">
        <v>110</v>
      </c>
      <c r="C23" s="46">
        <v>31000</v>
      </c>
      <c r="D23" s="46">
        <v>31000</v>
      </c>
      <c r="E23" s="121">
        <v>0</v>
      </c>
      <c r="H23" s="53"/>
      <c r="I23" s="53"/>
    </row>
    <row r="24" spans="1:9" s="51" customFormat="1" ht="34.5" customHeight="1">
      <c r="A24" s="118" t="s">
        <v>13</v>
      </c>
      <c r="B24" s="41" t="s">
        <v>25</v>
      </c>
      <c r="C24" s="48">
        <v>0</v>
      </c>
      <c r="D24" s="48">
        <v>0</v>
      </c>
      <c r="E24" s="122">
        <v>0</v>
      </c>
      <c r="H24" s="53"/>
      <c r="I24" s="55"/>
    </row>
    <row r="25" spans="1:9" s="51" customFormat="1" ht="17.25" customHeight="1">
      <c r="A25" s="118" t="s">
        <v>15</v>
      </c>
      <c r="B25" s="41" t="s">
        <v>26</v>
      </c>
      <c r="C25" s="45">
        <v>2000</v>
      </c>
      <c r="D25" s="45">
        <v>2000</v>
      </c>
      <c r="E25" s="119">
        <v>0</v>
      </c>
      <c r="H25" s="53"/>
      <c r="I25" s="53"/>
    </row>
    <row r="26" spans="1:9" s="51" customFormat="1" ht="15.6">
      <c r="A26" s="118" t="s">
        <v>17</v>
      </c>
      <c r="B26" s="41" t="s">
        <v>27</v>
      </c>
      <c r="C26" s="45">
        <v>274623</v>
      </c>
      <c r="D26" s="45">
        <v>135382</v>
      </c>
      <c r="E26" s="119">
        <v>139241</v>
      </c>
      <c r="H26" s="53"/>
      <c r="I26" s="53"/>
    </row>
    <row r="27" spans="1:9" s="51" customFormat="1" ht="15.6">
      <c r="A27" s="118" t="s">
        <v>117</v>
      </c>
      <c r="B27" s="41" t="s">
        <v>28</v>
      </c>
      <c r="C27" s="45">
        <v>0</v>
      </c>
      <c r="D27" s="45">
        <v>0</v>
      </c>
      <c r="E27" s="119">
        <v>0</v>
      </c>
      <c r="H27" s="53"/>
      <c r="I27" s="53"/>
    </row>
    <row r="28" spans="1:9" s="51" customFormat="1" ht="15.6">
      <c r="A28" s="118" t="s">
        <v>19</v>
      </c>
      <c r="B28" s="41" t="s">
        <v>118</v>
      </c>
      <c r="C28" s="45">
        <f>+C29+C30</f>
        <v>2597007</v>
      </c>
      <c r="D28" s="45"/>
      <c r="E28" s="119">
        <v>0</v>
      </c>
      <c r="H28" s="53"/>
      <c r="I28" s="56"/>
    </row>
    <row r="29" spans="1:9" s="51" customFormat="1" ht="15.6">
      <c r="A29" s="118" t="s">
        <v>5</v>
      </c>
      <c r="B29" s="41" t="s">
        <v>30</v>
      </c>
      <c r="C29" s="45">
        <v>229737</v>
      </c>
      <c r="D29" s="45"/>
      <c r="E29" s="119"/>
      <c r="H29" s="53"/>
      <c r="I29" s="53"/>
    </row>
    <row r="30" spans="1:9" s="51" customFormat="1" ht="15.6">
      <c r="A30" s="118" t="s">
        <v>9</v>
      </c>
      <c r="B30" s="41" t="s">
        <v>31</v>
      </c>
      <c r="C30" s="45">
        <v>2367270</v>
      </c>
      <c r="D30" s="45"/>
      <c r="E30" s="119"/>
      <c r="H30" s="53"/>
      <c r="I30" s="53"/>
    </row>
    <row r="31" spans="1:9" s="51" customFormat="1" ht="16.2" thickBot="1">
      <c r="A31" s="124" t="s">
        <v>32</v>
      </c>
      <c r="B31" s="125" t="s">
        <v>119</v>
      </c>
      <c r="C31" s="131"/>
      <c r="D31" s="131"/>
      <c r="E31" s="132"/>
    </row>
    <row r="32" spans="1:9" ht="14.4" thickTop="1"/>
  </sheetData>
  <mergeCells count="8">
    <mergeCell ref="C1:E1"/>
    <mergeCell ref="A3:E3"/>
    <mergeCell ref="A4:E4"/>
    <mergeCell ref="A6:A7"/>
    <mergeCell ref="B6:B7"/>
    <mergeCell ref="C6:C7"/>
    <mergeCell ref="D6:E6"/>
    <mergeCell ref="C5:E5"/>
  </mergeCells>
  <pageMargins left="0.31496062992125984" right="0.11811023622047245"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3"/>
  <sheetViews>
    <sheetView zoomScaleNormal="100" workbookViewId="0">
      <selection activeCell="D47" sqref="D47"/>
    </sheetView>
  </sheetViews>
  <sheetFormatPr defaultColWidth="9.109375" defaultRowHeight="13.8"/>
  <cols>
    <col min="1" max="1" width="9.109375" style="1"/>
    <col min="2" max="2" width="59.5546875" style="1" customWidth="1"/>
    <col min="3" max="3" width="16" style="1" customWidth="1"/>
    <col min="4" max="4" width="9.109375" style="1"/>
    <col min="5" max="5" width="10.5546875" style="1" bestFit="1" customWidth="1"/>
    <col min="6" max="16384" width="9.109375" style="1"/>
  </cols>
  <sheetData>
    <row r="1" spans="1:5">
      <c r="A1" s="8" t="str">
        <f>+'46-CK-NSNN'!A1</f>
        <v>UBND TỈNH ĐỒNG THÁP</v>
      </c>
      <c r="C1" s="57" t="s">
        <v>143</v>
      </c>
      <c r="D1" s="9"/>
      <c r="E1" s="9"/>
    </row>
    <row r="2" spans="1:5">
      <c r="A2" s="8"/>
      <c r="C2" s="57"/>
      <c r="D2" s="9"/>
      <c r="E2" s="9"/>
    </row>
    <row r="3" spans="1:5" ht="17.25" customHeight="1">
      <c r="A3" s="252" t="s">
        <v>222</v>
      </c>
      <c r="B3" s="252"/>
      <c r="C3" s="252"/>
    </row>
    <row r="4" spans="1:5">
      <c r="B4" s="22" t="s">
        <v>45</v>
      </c>
    </row>
    <row r="5" spans="1:5" ht="14.4" thickBot="1">
      <c r="C5" s="7" t="s">
        <v>46</v>
      </c>
    </row>
    <row r="6" spans="1:5" ht="16.2" thickTop="1">
      <c r="A6" s="133" t="s">
        <v>0</v>
      </c>
      <c r="B6" s="134" t="s">
        <v>1</v>
      </c>
      <c r="C6" s="135" t="s">
        <v>2</v>
      </c>
    </row>
    <row r="7" spans="1:5" ht="15.6">
      <c r="A7" s="118"/>
      <c r="B7" s="40" t="s">
        <v>20</v>
      </c>
      <c r="C7" s="136">
        <v>15819995</v>
      </c>
    </row>
    <row r="8" spans="1:5" ht="15.6">
      <c r="A8" s="118" t="s">
        <v>3</v>
      </c>
      <c r="B8" s="41" t="s">
        <v>121</v>
      </c>
      <c r="C8" s="136">
        <v>4748721</v>
      </c>
      <c r="E8" s="85"/>
    </row>
    <row r="9" spans="1:5" ht="15.6">
      <c r="A9" s="118" t="s">
        <v>19</v>
      </c>
      <c r="B9" s="41" t="s">
        <v>122</v>
      </c>
      <c r="C9" s="136">
        <f>+C11+C26+C38+C39+C40</f>
        <v>5545417</v>
      </c>
    </row>
    <row r="10" spans="1:5" ht="15.6">
      <c r="A10" s="120"/>
      <c r="B10" s="43" t="s">
        <v>116</v>
      </c>
      <c r="C10" s="137"/>
    </row>
    <row r="11" spans="1:5" ht="15.6">
      <c r="A11" s="118" t="s">
        <v>5</v>
      </c>
      <c r="B11" s="41" t="s">
        <v>23</v>
      </c>
      <c r="C11" s="136">
        <v>2240000</v>
      </c>
    </row>
    <row r="12" spans="1:5" ht="15.6">
      <c r="A12" s="120">
        <v>1</v>
      </c>
      <c r="B12" s="43" t="s">
        <v>107</v>
      </c>
      <c r="C12" s="137"/>
    </row>
    <row r="13" spans="1:5" ht="15.6">
      <c r="A13" s="120"/>
      <c r="B13" s="43" t="s">
        <v>116</v>
      </c>
      <c r="C13" s="137"/>
    </row>
    <row r="14" spans="1:5" ht="15.6">
      <c r="A14" s="120" t="s">
        <v>123</v>
      </c>
      <c r="B14" s="43" t="s">
        <v>109</v>
      </c>
      <c r="C14" s="137"/>
    </row>
    <row r="15" spans="1:5" ht="15.6">
      <c r="A15" s="120" t="s">
        <v>124</v>
      </c>
      <c r="B15" s="43" t="s">
        <v>110</v>
      </c>
      <c r="C15" s="137"/>
    </row>
    <row r="16" spans="1:5" ht="15.6">
      <c r="A16" s="120" t="s">
        <v>125</v>
      </c>
      <c r="B16" s="43" t="s">
        <v>126</v>
      </c>
      <c r="C16" s="137"/>
    </row>
    <row r="17" spans="1:5" ht="15.6">
      <c r="A17" s="120" t="s">
        <v>127</v>
      </c>
      <c r="B17" s="43" t="s">
        <v>128</v>
      </c>
      <c r="C17" s="137"/>
    </row>
    <row r="18" spans="1:5" ht="15.6">
      <c r="A18" s="120" t="s">
        <v>129</v>
      </c>
      <c r="B18" s="43" t="s">
        <v>130</v>
      </c>
      <c r="C18" s="137"/>
    </row>
    <row r="19" spans="1:5" ht="15.6">
      <c r="A19" s="120" t="s">
        <v>131</v>
      </c>
      <c r="B19" s="43" t="s">
        <v>132</v>
      </c>
      <c r="C19" s="137"/>
    </row>
    <row r="20" spans="1:5" ht="15.6">
      <c r="A20" s="120" t="s">
        <v>133</v>
      </c>
      <c r="B20" s="43" t="s">
        <v>134</v>
      </c>
      <c r="C20" s="137"/>
    </row>
    <row r="21" spans="1:5" ht="15.6">
      <c r="A21" s="120" t="s">
        <v>135</v>
      </c>
      <c r="B21" s="43" t="s">
        <v>136</v>
      </c>
      <c r="C21" s="137"/>
    </row>
    <row r="22" spans="1:5" ht="15.6">
      <c r="A22" s="120" t="s">
        <v>137</v>
      </c>
      <c r="B22" s="43" t="s">
        <v>138</v>
      </c>
      <c r="C22" s="137"/>
    </row>
    <row r="23" spans="1:5" ht="15.6">
      <c r="A23" s="120" t="s">
        <v>139</v>
      </c>
      <c r="B23" s="43" t="s">
        <v>140</v>
      </c>
      <c r="C23" s="137"/>
    </row>
    <row r="24" spans="1:5" ht="46.8">
      <c r="A24" s="120">
        <v>2</v>
      </c>
      <c r="B24" s="43" t="s">
        <v>114</v>
      </c>
      <c r="C24" s="137"/>
    </row>
    <row r="25" spans="1:5" ht="15.6">
      <c r="A25" s="120">
        <v>3</v>
      </c>
      <c r="B25" s="43" t="s">
        <v>115</v>
      </c>
      <c r="C25" s="137"/>
    </row>
    <row r="26" spans="1:5" ht="15.6">
      <c r="A26" s="118" t="s">
        <v>9</v>
      </c>
      <c r="B26" s="41" t="s">
        <v>24</v>
      </c>
      <c r="C26" s="136">
        <v>3168035</v>
      </c>
    </row>
    <row r="27" spans="1:5" s="37" customFormat="1" ht="15.6">
      <c r="A27" s="138"/>
      <c r="B27" s="58" t="s">
        <v>116</v>
      </c>
      <c r="C27" s="139"/>
    </row>
    <row r="28" spans="1:5" ht="15.6">
      <c r="A28" s="120">
        <v>1</v>
      </c>
      <c r="B28" s="43" t="s">
        <v>109</v>
      </c>
      <c r="C28" s="140">
        <v>1017035</v>
      </c>
      <c r="D28" s="251"/>
      <c r="E28" s="251"/>
    </row>
    <row r="29" spans="1:5" ht="15.6">
      <c r="A29" s="120">
        <v>2</v>
      </c>
      <c r="B29" s="43" t="s">
        <v>110</v>
      </c>
      <c r="C29" s="140">
        <v>31000</v>
      </c>
      <c r="D29" s="251"/>
      <c r="E29" s="251"/>
    </row>
    <row r="30" spans="1:5" ht="15.6">
      <c r="A30" s="120">
        <v>3</v>
      </c>
      <c r="B30" s="43" t="s">
        <v>126</v>
      </c>
      <c r="C30" s="140">
        <v>750000</v>
      </c>
      <c r="D30" s="251"/>
      <c r="E30" s="251"/>
    </row>
    <row r="31" spans="1:5" ht="15.6">
      <c r="A31" s="120">
        <v>4</v>
      </c>
      <c r="B31" s="43" t="s">
        <v>128</v>
      </c>
      <c r="C31" s="140">
        <v>40000</v>
      </c>
      <c r="D31" s="251"/>
      <c r="E31" s="251"/>
    </row>
    <row r="32" spans="1:5" ht="15.6">
      <c r="A32" s="120">
        <v>5</v>
      </c>
      <c r="B32" s="43" t="s">
        <v>130</v>
      </c>
      <c r="C32" s="140">
        <v>14000</v>
      </c>
      <c r="D32" s="251"/>
      <c r="E32" s="251"/>
    </row>
    <row r="33" spans="1:5" ht="15.6">
      <c r="A33" s="120">
        <v>6</v>
      </c>
      <c r="B33" s="43" t="s">
        <v>132</v>
      </c>
      <c r="C33" s="140">
        <v>24000</v>
      </c>
      <c r="D33" s="251"/>
      <c r="E33" s="251"/>
    </row>
    <row r="34" spans="1:5" ht="15.6">
      <c r="A34" s="120">
        <v>7</v>
      </c>
      <c r="B34" s="43" t="s">
        <v>134</v>
      </c>
      <c r="C34" s="140">
        <v>62000</v>
      </c>
      <c r="D34" s="251"/>
      <c r="E34" s="251"/>
    </row>
    <row r="35" spans="1:5" ht="15.6">
      <c r="A35" s="120">
        <v>8</v>
      </c>
      <c r="B35" s="43" t="s">
        <v>136</v>
      </c>
      <c r="C35" s="140">
        <v>540000</v>
      </c>
      <c r="D35" s="251"/>
      <c r="E35" s="251"/>
    </row>
    <row r="36" spans="1:5" ht="15.6">
      <c r="A36" s="120">
        <v>9</v>
      </c>
      <c r="B36" s="43" t="s">
        <v>138</v>
      </c>
      <c r="C36" s="140">
        <v>455000</v>
      </c>
      <c r="D36" s="251"/>
      <c r="E36" s="251"/>
    </row>
    <row r="37" spans="1:5" ht="15.6">
      <c r="A37" s="120">
        <v>10</v>
      </c>
      <c r="B37" s="43" t="s">
        <v>140</v>
      </c>
      <c r="C37" s="140">
        <v>75000</v>
      </c>
      <c r="D37" s="251"/>
      <c r="E37" s="251"/>
    </row>
    <row r="38" spans="1:5" ht="15.6">
      <c r="A38" s="118" t="s">
        <v>13</v>
      </c>
      <c r="B38" s="41" t="s">
        <v>25</v>
      </c>
      <c r="C38" s="137"/>
    </row>
    <row r="39" spans="1:5" ht="15.6">
      <c r="A39" s="118" t="s">
        <v>15</v>
      </c>
      <c r="B39" s="41" t="s">
        <v>26</v>
      </c>
      <c r="C39" s="136">
        <v>2000</v>
      </c>
    </row>
    <row r="40" spans="1:5" ht="15.6">
      <c r="A40" s="118" t="s">
        <v>17</v>
      </c>
      <c r="B40" s="41" t="s">
        <v>141</v>
      </c>
      <c r="C40" s="136">
        <v>135382</v>
      </c>
    </row>
    <row r="41" spans="1:5" ht="15.6">
      <c r="A41" s="118" t="s">
        <v>117</v>
      </c>
      <c r="B41" s="41" t="s">
        <v>142</v>
      </c>
      <c r="C41" s="137"/>
    </row>
    <row r="42" spans="1:5" ht="16.2" thickBot="1">
      <c r="A42" s="124" t="s">
        <v>32</v>
      </c>
      <c r="B42" s="125" t="s">
        <v>119</v>
      </c>
      <c r="C42" s="141"/>
    </row>
    <row r="43" spans="1:5" ht="14.4" thickTop="1"/>
  </sheetData>
  <mergeCells count="1">
    <mergeCell ref="A3:C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84"/>
  <sheetViews>
    <sheetView tabSelected="1" zoomScaleNormal="100" workbookViewId="0">
      <selection activeCell="D28" sqref="D28"/>
    </sheetView>
  </sheetViews>
  <sheetFormatPr defaultColWidth="9.109375" defaultRowHeight="13.8"/>
  <cols>
    <col min="1" max="1" width="9.109375" style="66"/>
    <col min="2" max="2" width="30.6640625" style="1" customWidth="1"/>
    <col min="3" max="3" width="13.33203125" style="1" bestFit="1" customWidth="1"/>
    <col min="4" max="5" width="11.109375" style="1" customWidth="1"/>
    <col min="6" max="6" width="12.5546875" style="1" customWidth="1"/>
    <col min="7" max="11" width="9.109375" style="1"/>
    <col min="12" max="12" width="9.5546875" style="1" bestFit="1" customWidth="1"/>
    <col min="13" max="13" width="12.6640625" style="1" customWidth="1"/>
    <col min="14" max="14" width="12.6640625" style="1" bestFit="1" customWidth="1"/>
    <col min="15" max="16384" width="9.109375" style="1"/>
  </cols>
  <sheetData>
    <row r="1" spans="1:15">
      <c r="A1" s="266" t="str">
        <f>+'46-CK-NSNN'!A1</f>
        <v>UBND TỈNH ĐỒNG THÁP</v>
      </c>
      <c r="B1" s="266"/>
      <c r="M1" s="57" t="s">
        <v>156</v>
      </c>
    </row>
    <row r="2" spans="1:15">
      <c r="A2" s="68"/>
    </row>
    <row r="3" spans="1:15">
      <c r="A3" s="262" t="s">
        <v>223</v>
      </c>
      <c r="B3" s="262"/>
      <c r="C3" s="262"/>
      <c r="D3" s="262"/>
      <c r="E3" s="262"/>
      <c r="F3" s="262"/>
      <c r="G3" s="262"/>
      <c r="H3" s="262"/>
      <c r="I3" s="262"/>
      <c r="J3" s="262"/>
      <c r="K3" s="262"/>
      <c r="L3" s="262"/>
      <c r="M3" s="262"/>
    </row>
    <row r="4" spans="1:15">
      <c r="A4" s="263" t="s">
        <v>45</v>
      </c>
      <c r="B4" s="263"/>
      <c r="C4" s="263"/>
      <c r="D4" s="263"/>
      <c r="E4" s="263"/>
      <c r="F4" s="263"/>
      <c r="G4" s="263"/>
      <c r="H4" s="263"/>
      <c r="I4" s="263"/>
      <c r="J4" s="263"/>
      <c r="K4" s="263"/>
      <c r="L4" s="263"/>
      <c r="M4" s="263"/>
    </row>
    <row r="5" spans="1:15" ht="14.4" thickBot="1">
      <c r="M5" s="7" t="s">
        <v>46</v>
      </c>
    </row>
    <row r="6" spans="1:15" ht="55.5" customHeight="1" thickTop="1">
      <c r="A6" s="267" t="s">
        <v>0</v>
      </c>
      <c r="B6" s="265" t="s">
        <v>144</v>
      </c>
      <c r="C6" s="265" t="s">
        <v>145</v>
      </c>
      <c r="D6" s="265" t="s">
        <v>146</v>
      </c>
      <c r="E6" s="265" t="s">
        <v>147</v>
      </c>
      <c r="F6" s="265" t="s">
        <v>148</v>
      </c>
      <c r="G6" s="265" t="s">
        <v>149</v>
      </c>
      <c r="H6" s="265" t="s">
        <v>150</v>
      </c>
      <c r="I6" s="265" t="s">
        <v>151</v>
      </c>
      <c r="J6" s="265" t="s">
        <v>299</v>
      </c>
      <c r="K6" s="265"/>
      <c r="L6" s="265"/>
      <c r="M6" s="270" t="s">
        <v>152</v>
      </c>
    </row>
    <row r="7" spans="1:15" ht="87" customHeight="1">
      <c r="A7" s="268"/>
      <c r="B7" s="269"/>
      <c r="C7" s="269"/>
      <c r="D7" s="269"/>
      <c r="E7" s="269"/>
      <c r="F7" s="269"/>
      <c r="G7" s="269"/>
      <c r="H7" s="269"/>
      <c r="I7" s="269"/>
      <c r="J7" s="28" t="s">
        <v>178</v>
      </c>
      <c r="K7" s="28" t="s">
        <v>23</v>
      </c>
      <c r="L7" s="28" t="s">
        <v>24</v>
      </c>
      <c r="M7" s="271"/>
    </row>
    <row r="8" spans="1:15" s="8" customFormat="1" ht="15" customHeight="1">
      <c r="A8" s="143" t="s">
        <v>3</v>
      </c>
      <c r="B8" s="28" t="s">
        <v>19</v>
      </c>
      <c r="C8" s="28">
        <v>1</v>
      </c>
      <c r="D8" s="28">
        <v>2</v>
      </c>
      <c r="E8" s="28">
        <v>3</v>
      </c>
      <c r="F8" s="28">
        <v>4</v>
      </c>
      <c r="G8" s="28">
        <v>5</v>
      </c>
      <c r="H8" s="28">
        <v>6</v>
      </c>
      <c r="I8" s="28">
        <v>7</v>
      </c>
      <c r="J8" s="28">
        <v>8</v>
      </c>
      <c r="K8" s="28">
        <v>9</v>
      </c>
      <c r="L8" s="28">
        <v>10</v>
      </c>
      <c r="M8" s="144">
        <v>11</v>
      </c>
    </row>
    <row r="9" spans="1:15" s="8" customFormat="1" ht="15" customHeight="1">
      <c r="A9" s="143"/>
      <c r="B9" s="69" t="s">
        <v>274</v>
      </c>
      <c r="C9" s="62">
        <f t="shared" ref="C9" si="0">+C10+C74+C75+C76+C77+C78+C79+C80+C81</f>
        <v>12922645</v>
      </c>
      <c r="D9" s="62"/>
      <c r="E9" s="62">
        <f>+E10+E74+E75+E76+E77+E78+E79+E80+E81</f>
        <v>3168035</v>
      </c>
      <c r="F9" s="62"/>
      <c r="G9" s="62"/>
      <c r="H9" s="62"/>
      <c r="I9" s="62"/>
      <c r="J9" s="62">
        <f t="shared" ref="J9:L9" si="1">+J10+J74+J75+J76+J77+J78+J79+J80</f>
        <v>179036</v>
      </c>
      <c r="K9" s="62"/>
      <c r="L9" s="62">
        <f t="shared" si="1"/>
        <v>179036</v>
      </c>
      <c r="M9" s="144"/>
      <c r="N9" s="245"/>
      <c r="O9" s="250"/>
    </row>
    <row r="10" spans="1:15" s="8" customFormat="1" ht="26.4">
      <c r="A10" s="143" t="s">
        <v>3</v>
      </c>
      <c r="B10" s="69" t="s">
        <v>275</v>
      </c>
      <c r="C10" s="62">
        <f t="shared" ref="C10" si="2">+C11+C41+C56+C60+C65</f>
        <v>3347071</v>
      </c>
      <c r="D10" s="62"/>
      <c r="E10" s="62">
        <f>+E11+E41+E56+E60+E65</f>
        <v>3168035</v>
      </c>
      <c r="F10" s="28"/>
      <c r="G10" s="28"/>
      <c r="H10" s="28"/>
      <c r="I10" s="28"/>
      <c r="J10" s="64">
        <f t="shared" ref="J10:J73" si="3">+K10+L10</f>
        <v>179036</v>
      </c>
      <c r="K10" s="28"/>
      <c r="L10" s="62">
        <v>179036</v>
      </c>
      <c r="M10" s="144"/>
      <c r="N10" s="245"/>
      <c r="O10" s="250"/>
    </row>
    <row r="11" spans="1:15" s="8" customFormat="1" ht="15.75" customHeight="1">
      <c r="A11" s="143" t="s">
        <v>5</v>
      </c>
      <c r="B11" s="69" t="s">
        <v>224</v>
      </c>
      <c r="C11" s="62">
        <f t="shared" ref="C11" si="4">SUM(C12:C40)</f>
        <v>2400750</v>
      </c>
      <c r="D11" s="62"/>
      <c r="E11" s="62">
        <v>2230281</v>
      </c>
      <c r="F11" s="28"/>
      <c r="G11" s="28"/>
      <c r="H11" s="28"/>
      <c r="I11" s="28"/>
      <c r="J11" s="64">
        <f t="shared" si="3"/>
        <v>170469</v>
      </c>
      <c r="K11" s="28"/>
      <c r="L11" s="62">
        <f>SUM(L12:L24)</f>
        <v>170469</v>
      </c>
      <c r="M11" s="144"/>
      <c r="N11" s="245"/>
      <c r="O11" s="250"/>
    </row>
    <row r="12" spans="1:15" ht="15.75" customHeight="1">
      <c r="A12" s="142">
        <f>SUBTOTAL(103,$B12:B$13)</f>
        <v>2</v>
      </c>
      <c r="B12" s="67" t="s">
        <v>225</v>
      </c>
      <c r="C12" s="63">
        <f>+E12+J12</f>
        <v>15235</v>
      </c>
      <c r="D12" s="28"/>
      <c r="E12" s="63">
        <v>15235</v>
      </c>
      <c r="F12" s="28"/>
      <c r="G12" s="28"/>
      <c r="H12" s="28"/>
      <c r="I12" s="28"/>
      <c r="J12" s="65">
        <f t="shared" si="3"/>
        <v>0</v>
      </c>
      <c r="K12" s="28"/>
      <c r="L12" s="63">
        <v>0</v>
      </c>
      <c r="M12" s="144"/>
      <c r="N12" s="246"/>
      <c r="O12" s="250"/>
    </row>
    <row r="13" spans="1:15" ht="15.75" customHeight="1">
      <c r="A13" s="142">
        <f>SUBTOTAL(103,$B$13:B13)</f>
        <v>1</v>
      </c>
      <c r="B13" s="67" t="s">
        <v>226</v>
      </c>
      <c r="C13" s="63">
        <f t="shared" ref="C13:C47" si="5">+E13+J13</f>
        <v>23140</v>
      </c>
      <c r="D13" s="28"/>
      <c r="E13" s="63">
        <v>23140</v>
      </c>
      <c r="F13" s="28"/>
      <c r="G13" s="28"/>
      <c r="H13" s="28"/>
      <c r="I13" s="28"/>
      <c r="J13" s="65">
        <f t="shared" si="3"/>
        <v>0</v>
      </c>
      <c r="K13" s="28"/>
      <c r="L13" s="63"/>
      <c r="M13" s="144"/>
      <c r="N13" s="246"/>
      <c r="O13" s="250"/>
    </row>
    <row r="14" spans="1:15" ht="15.75" customHeight="1">
      <c r="A14" s="142">
        <f>SUBTOTAL(103,$B$13:B14)</f>
        <v>2</v>
      </c>
      <c r="B14" s="67" t="s">
        <v>227</v>
      </c>
      <c r="C14" s="63">
        <f t="shared" si="5"/>
        <v>175869</v>
      </c>
      <c r="D14" s="28"/>
      <c r="E14" s="63">
        <v>136740</v>
      </c>
      <c r="F14" s="28"/>
      <c r="G14" s="28"/>
      <c r="H14" s="28"/>
      <c r="I14" s="28"/>
      <c r="J14" s="65">
        <f t="shared" si="3"/>
        <v>39129</v>
      </c>
      <c r="K14" s="28"/>
      <c r="L14" s="63">
        <v>39129</v>
      </c>
      <c r="M14" s="144"/>
      <c r="N14" s="246"/>
      <c r="O14" s="250"/>
    </row>
    <row r="15" spans="1:15" ht="15.75" customHeight="1">
      <c r="A15" s="142">
        <f>SUBTOTAL(103,$B$13:B15)</f>
        <v>3</v>
      </c>
      <c r="B15" s="67" t="s">
        <v>228</v>
      </c>
      <c r="C15" s="63">
        <f t="shared" si="5"/>
        <v>15200</v>
      </c>
      <c r="D15" s="28"/>
      <c r="E15" s="63">
        <v>11200</v>
      </c>
      <c r="F15" s="28"/>
      <c r="G15" s="28"/>
      <c r="H15" s="28"/>
      <c r="I15" s="28"/>
      <c r="J15" s="65">
        <f t="shared" si="3"/>
        <v>4000</v>
      </c>
      <c r="K15" s="28"/>
      <c r="L15" s="63">
        <v>4000</v>
      </c>
      <c r="M15" s="144"/>
      <c r="N15" s="246"/>
      <c r="O15" s="250"/>
    </row>
    <row r="16" spans="1:15" ht="15.75" customHeight="1">
      <c r="A16" s="142">
        <f>SUBTOTAL(103,$B$13:B16)</f>
        <v>4</v>
      </c>
      <c r="B16" s="67" t="s">
        <v>229</v>
      </c>
      <c r="C16" s="63">
        <f t="shared" si="5"/>
        <v>38725</v>
      </c>
      <c r="D16" s="28"/>
      <c r="E16" s="63">
        <v>38725</v>
      </c>
      <c r="F16" s="28"/>
      <c r="G16" s="28"/>
      <c r="H16" s="28"/>
      <c r="I16" s="28"/>
      <c r="J16" s="65">
        <f t="shared" si="3"/>
        <v>0</v>
      </c>
      <c r="K16" s="28"/>
      <c r="L16" s="63"/>
      <c r="M16" s="144"/>
      <c r="N16" s="246"/>
      <c r="O16" s="250"/>
    </row>
    <row r="17" spans="1:15" ht="15.75" customHeight="1">
      <c r="A17" s="142">
        <f>SUBTOTAL(103,$B$13:B17)</f>
        <v>5</v>
      </c>
      <c r="B17" s="67" t="s">
        <v>230</v>
      </c>
      <c r="C17" s="63">
        <f t="shared" si="5"/>
        <v>19175</v>
      </c>
      <c r="D17" s="28"/>
      <c r="E17" s="63">
        <v>19175</v>
      </c>
      <c r="F17" s="28"/>
      <c r="G17" s="28"/>
      <c r="H17" s="28"/>
      <c r="I17" s="28"/>
      <c r="J17" s="65">
        <f t="shared" si="3"/>
        <v>0</v>
      </c>
      <c r="K17" s="28"/>
      <c r="L17" s="63"/>
      <c r="M17" s="144"/>
      <c r="N17" s="246"/>
      <c r="O17" s="250"/>
    </row>
    <row r="18" spans="1:15" ht="15.75" customHeight="1">
      <c r="A18" s="142">
        <f>SUBTOTAL(103,$B$13:B18)</f>
        <v>6</v>
      </c>
      <c r="B18" s="67" t="s">
        <v>231</v>
      </c>
      <c r="C18" s="63">
        <f t="shared" si="5"/>
        <v>32695</v>
      </c>
      <c r="D18" s="28"/>
      <c r="E18" s="63">
        <v>32695</v>
      </c>
      <c r="F18" s="28"/>
      <c r="G18" s="28"/>
      <c r="H18" s="28"/>
      <c r="I18" s="28"/>
      <c r="J18" s="65">
        <f t="shared" si="3"/>
        <v>0</v>
      </c>
      <c r="K18" s="28"/>
      <c r="L18" s="63"/>
      <c r="M18" s="144"/>
      <c r="N18" s="246"/>
      <c r="O18" s="250"/>
    </row>
    <row r="19" spans="1:15" ht="15.75" customHeight="1">
      <c r="A19" s="142">
        <f>SUBTOTAL(103,$B$13:B19)</f>
        <v>7</v>
      </c>
      <c r="B19" s="67" t="s">
        <v>232</v>
      </c>
      <c r="C19" s="63">
        <f t="shared" si="5"/>
        <v>16175</v>
      </c>
      <c r="D19" s="28"/>
      <c r="E19" s="63">
        <v>16175</v>
      </c>
      <c r="F19" s="28"/>
      <c r="G19" s="28"/>
      <c r="H19" s="28"/>
      <c r="I19" s="28"/>
      <c r="J19" s="65">
        <f t="shared" si="3"/>
        <v>0</v>
      </c>
      <c r="K19" s="28"/>
      <c r="L19" s="63"/>
      <c r="M19" s="144"/>
      <c r="N19" s="246"/>
      <c r="O19" s="250"/>
    </row>
    <row r="20" spans="1:15" ht="15.75" customHeight="1">
      <c r="A20" s="142">
        <f>SUBTOTAL(103,$B$13:B20)</f>
        <v>8</v>
      </c>
      <c r="B20" s="67" t="s">
        <v>233</v>
      </c>
      <c r="C20" s="63">
        <f t="shared" si="5"/>
        <v>14550</v>
      </c>
      <c r="D20" s="28"/>
      <c r="E20" s="63">
        <v>14550</v>
      </c>
      <c r="F20" s="28"/>
      <c r="G20" s="28"/>
      <c r="H20" s="28"/>
      <c r="I20" s="28"/>
      <c r="J20" s="65">
        <f t="shared" si="3"/>
        <v>0</v>
      </c>
      <c r="K20" s="28"/>
      <c r="L20" s="63"/>
      <c r="M20" s="144"/>
      <c r="N20" s="246"/>
      <c r="O20" s="250"/>
    </row>
    <row r="21" spans="1:15" ht="15.75" customHeight="1">
      <c r="A21" s="142">
        <f>SUBTOTAL(103,$B$13:B21)</f>
        <v>9</v>
      </c>
      <c r="B21" s="67" t="s">
        <v>234</v>
      </c>
      <c r="C21" s="63">
        <f t="shared" si="5"/>
        <v>91120</v>
      </c>
      <c r="D21" s="28"/>
      <c r="E21" s="63">
        <v>42465</v>
      </c>
      <c r="F21" s="28"/>
      <c r="G21" s="28"/>
      <c r="H21" s="28"/>
      <c r="I21" s="28"/>
      <c r="J21" s="65">
        <f t="shared" si="3"/>
        <v>48655</v>
      </c>
      <c r="K21" s="28"/>
      <c r="L21" s="63">
        <v>48655</v>
      </c>
      <c r="M21" s="144"/>
      <c r="N21" s="246"/>
      <c r="O21" s="250"/>
    </row>
    <row r="22" spans="1:15" ht="15.75" customHeight="1">
      <c r="A22" s="142">
        <f>SUBTOTAL(103,$B$13:B22)</f>
        <v>10</v>
      </c>
      <c r="B22" s="67" t="s">
        <v>235</v>
      </c>
      <c r="C22" s="63">
        <f t="shared" si="5"/>
        <v>551275</v>
      </c>
      <c r="D22" s="28"/>
      <c r="E22" s="63">
        <v>551275</v>
      </c>
      <c r="F22" s="28"/>
      <c r="G22" s="28"/>
      <c r="H22" s="28"/>
      <c r="I22" s="28"/>
      <c r="J22" s="65">
        <f t="shared" si="3"/>
        <v>0</v>
      </c>
      <c r="K22" s="28"/>
      <c r="L22" s="63"/>
      <c r="M22" s="144"/>
      <c r="N22" s="246"/>
      <c r="O22" s="250"/>
    </row>
    <row r="23" spans="1:15" ht="15.75" customHeight="1">
      <c r="A23" s="142">
        <f>SUBTOTAL(103,$B$13:B23)</f>
        <v>11</v>
      </c>
      <c r="B23" s="67" t="s">
        <v>236</v>
      </c>
      <c r="C23" s="63">
        <f t="shared" si="5"/>
        <v>414510</v>
      </c>
      <c r="D23" s="28"/>
      <c r="E23" s="63">
        <v>414510</v>
      </c>
      <c r="F23" s="28"/>
      <c r="G23" s="28"/>
      <c r="H23" s="28"/>
      <c r="I23" s="28"/>
      <c r="J23" s="65">
        <f t="shared" si="3"/>
        <v>0</v>
      </c>
      <c r="K23" s="28"/>
      <c r="L23" s="63"/>
      <c r="M23" s="144"/>
      <c r="N23" s="246"/>
      <c r="O23" s="250"/>
    </row>
    <row r="24" spans="1:15" ht="15.75" customHeight="1">
      <c r="A24" s="142">
        <f>SUBTOTAL(103,$B$13:B24)</f>
        <v>12</v>
      </c>
      <c r="B24" s="67" t="s">
        <v>237</v>
      </c>
      <c r="C24" s="63">
        <f t="shared" si="5"/>
        <v>198080</v>
      </c>
      <c r="D24" s="28"/>
      <c r="E24" s="63">
        <v>119395</v>
      </c>
      <c r="F24" s="28"/>
      <c r="G24" s="28"/>
      <c r="H24" s="28"/>
      <c r="I24" s="28"/>
      <c r="J24" s="65">
        <f t="shared" si="3"/>
        <v>78685</v>
      </c>
      <c r="K24" s="28"/>
      <c r="L24" s="63">
        <v>78685</v>
      </c>
      <c r="M24" s="144"/>
      <c r="N24" s="246"/>
      <c r="O24" s="250"/>
    </row>
    <row r="25" spans="1:15" ht="15.75" customHeight="1">
      <c r="A25" s="142">
        <f>SUBTOTAL(103,$B$13:B25)</f>
        <v>13</v>
      </c>
      <c r="B25" s="67" t="s">
        <v>238</v>
      </c>
      <c r="C25" s="63">
        <f t="shared" si="5"/>
        <v>128790</v>
      </c>
      <c r="D25" s="28"/>
      <c r="E25" s="63">
        <v>128790</v>
      </c>
      <c r="F25" s="28"/>
      <c r="G25" s="28"/>
      <c r="H25" s="28"/>
      <c r="I25" s="28"/>
      <c r="J25" s="65">
        <f t="shared" si="3"/>
        <v>0</v>
      </c>
      <c r="K25" s="28"/>
      <c r="L25" s="63"/>
      <c r="M25" s="144"/>
      <c r="N25" s="246"/>
      <c r="O25" s="250"/>
    </row>
    <row r="26" spans="1:15" ht="15.75" customHeight="1">
      <c r="A26" s="142">
        <f>SUBTOTAL(103,$B$13:B26)</f>
        <v>14</v>
      </c>
      <c r="B26" s="67" t="s">
        <v>239</v>
      </c>
      <c r="C26" s="63">
        <f t="shared" si="5"/>
        <v>142865</v>
      </c>
      <c r="D26" s="28"/>
      <c r="E26" s="63">
        <v>142865</v>
      </c>
      <c r="F26" s="28"/>
      <c r="G26" s="28"/>
      <c r="H26" s="28"/>
      <c r="I26" s="28"/>
      <c r="J26" s="65">
        <f t="shared" si="3"/>
        <v>0</v>
      </c>
      <c r="K26" s="28"/>
      <c r="L26" s="63"/>
      <c r="M26" s="144"/>
      <c r="N26" s="246"/>
      <c r="O26" s="250"/>
    </row>
    <row r="27" spans="1:15" ht="15.75" customHeight="1">
      <c r="A27" s="142">
        <f>SUBTOTAL(103,$B$13:B27)</f>
        <v>15</v>
      </c>
      <c r="B27" s="67" t="s">
        <v>240</v>
      </c>
      <c r="C27" s="63">
        <f t="shared" si="5"/>
        <v>36453</v>
      </c>
      <c r="D27" s="28"/>
      <c r="E27" s="63">
        <v>36453</v>
      </c>
      <c r="F27" s="28"/>
      <c r="G27" s="28"/>
      <c r="H27" s="28"/>
      <c r="I27" s="28"/>
      <c r="J27" s="65">
        <f t="shared" si="3"/>
        <v>0</v>
      </c>
      <c r="K27" s="28"/>
      <c r="L27" s="63"/>
      <c r="M27" s="144"/>
      <c r="N27" s="246"/>
      <c r="O27" s="250"/>
    </row>
    <row r="28" spans="1:15" ht="15.75" customHeight="1">
      <c r="A28" s="142">
        <f>SUBTOTAL(103,$B$13:B28)</f>
        <v>16</v>
      </c>
      <c r="B28" s="67" t="s">
        <v>241</v>
      </c>
      <c r="C28" s="63">
        <f t="shared" si="5"/>
        <v>41525</v>
      </c>
      <c r="D28" s="28"/>
      <c r="E28" s="63">
        <v>41525</v>
      </c>
      <c r="F28" s="28"/>
      <c r="G28" s="28"/>
      <c r="H28" s="28"/>
      <c r="I28" s="28"/>
      <c r="J28" s="65">
        <f t="shared" si="3"/>
        <v>0</v>
      </c>
      <c r="K28" s="28"/>
      <c r="L28" s="63"/>
      <c r="M28" s="144"/>
      <c r="N28" s="246"/>
      <c r="O28" s="250"/>
    </row>
    <row r="29" spans="1:15" ht="15.75" customHeight="1">
      <c r="A29" s="142">
        <f>SUBTOTAL(103,$B$13:B29)</f>
        <v>17</v>
      </c>
      <c r="B29" s="67" t="s">
        <v>242</v>
      </c>
      <c r="C29" s="63">
        <f t="shared" si="5"/>
        <v>9645</v>
      </c>
      <c r="D29" s="28"/>
      <c r="E29" s="63">
        <v>9645</v>
      </c>
      <c r="F29" s="28"/>
      <c r="G29" s="28"/>
      <c r="H29" s="28"/>
      <c r="I29" s="28"/>
      <c r="J29" s="65">
        <f t="shared" si="3"/>
        <v>0</v>
      </c>
      <c r="K29" s="28"/>
      <c r="L29" s="63"/>
      <c r="M29" s="144"/>
      <c r="N29" s="246"/>
      <c r="O29" s="250"/>
    </row>
    <row r="30" spans="1:15" ht="15.75" customHeight="1">
      <c r="A30" s="142">
        <f>SUBTOTAL(103,$B$13:B30)</f>
        <v>18</v>
      </c>
      <c r="B30" s="67" t="s">
        <v>243</v>
      </c>
      <c r="C30" s="63">
        <f t="shared" si="5"/>
        <v>9425</v>
      </c>
      <c r="D30" s="28"/>
      <c r="E30" s="63">
        <v>9425</v>
      </c>
      <c r="F30" s="28"/>
      <c r="G30" s="28"/>
      <c r="H30" s="28"/>
      <c r="I30" s="28"/>
      <c r="J30" s="65">
        <f t="shared" si="3"/>
        <v>0</v>
      </c>
      <c r="K30" s="28"/>
      <c r="L30" s="63"/>
      <c r="M30" s="144"/>
      <c r="N30" s="246"/>
      <c r="O30" s="250"/>
    </row>
    <row r="31" spans="1:15" ht="15.75" customHeight="1">
      <c r="A31" s="142">
        <f>SUBTOTAL(103,$B$13:B31)</f>
        <v>19</v>
      </c>
      <c r="B31" s="67" t="s">
        <v>244</v>
      </c>
      <c r="C31" s="63">
        <f t="shared" si="5"/>
        <v>1000</v>
      </c>
      <c r="D31" s="28"/>
      <c r="E31" s="63">
        <v>1000</v>
      </c>
      <c r="F31" s="28"/>
      <c r="G31" s="28"/>
      <c r="H31" s="28"/>
      <c r="I31" s="28"/>
      <c r="J31" s="65">
        <f t="shared" si="3"/>
        <v>0</v>
      </c>
      <c r="K31" s="28"/>
      <c r="L31" s="63"/>
      <c r="M31" s="144"/>
      <c r="N31" s="246"/>
      <c r="O31" s="250"/>
    </row>
    <row r="32" spans="1:15" ht="15.75" customHeight="1">
      <c r="A32" s="142">
        <f>SUBTOTAL(103,$B$13:B32)</f>
        <v>20</v>
      </c>
      <c r="B32" s="67" t="s">
        <v>245</v>
      </c>
      <c r="C32" s="63">
        <f t="shared" si="5"/>
        <v>8505</v>
      </c>
      <c r="D32" s="28"/>
      <c r="E32" s="63">
        <v>8505</v>
      </c>
      <c r="F32" s="28"/>
      <c r="G32" s="28"/>
      <c r="H32" s="28"/>
      <c r="I32" s="28"/>
      <c r="J32" s="65">
        <f t="shared" si="3"/>
        <v>0</v>
      </c>
      <c r="K32" s="28"/>
      <c r="L32" s="63"/>
      <c r="M32" s="144"/>
      <c r="N32" s="246"/>
      <c r="O32" s="250"/>
    </row>
    <row r="33" spans="1:15" ht="15.75" customHeight="1">
      <c r="A33" s="142">
        <f>SUBTOTAL(103,$B$13:B33)</f>
        <v>21</v>
      </c>
      <c r="B33" s="67" t="s">
        <v>246</v>
      </c>
      <c r="C33" s="63">
        <f t="shared" si="5"/>
        <v>203817</v>
      </c>
      <c r="D33" s="28"/>
      <c r="E33" s="63">
        <v>203817</v>
      </c>
      <c r="F33" s="28"/>
      <c r="G33" s="28"/>
      <c r="H33" s="28"/>
      <c r="I33" s="28"/>
      <c r="J33" s="65">
        <f t="shared" si="3"/>
        <v>0</v>
      </c>
      <c r="K33" s="28"/>
      <c r="L33" s="63"/>
      <c r="M33" s="144"/>
      <c r="N33" s="246"/>
      <c r="O33" s="250"/>
    </row>
    <row r="34" spans="1:15" ht="15.75" customHeight="1">
      <c r="A34" s="142">
        <f>SUBTOTAL(103,$B$13:B34)</f>
        <v>22</v>
      </c>
      <c r="B34" s="67" t="s">
        <v>247</v>
      </c>
      <c r="C34" s="63">
        <f t="shared" si="5"/>
        <v>28080</v>
      </c>
      <c r="D34" s="28"/>
      <c r="E34" s="63">
        <v>28080</v>
      </c>
      <c r="F34" s="28"/>
      <c r="G34" s="28"/>
      <c r="H34" s="28"/>
      <c r="I34" s="28"/>
      <c r="J34" s="65">
        <f t="shared" si="3"/>
        <v>0</v>
      </c>
      <c r="K34" s="28"/>
      <c r="L34" s="63"/>
      <c r="M34" s="144"/>
      <c r="N34" s="246"/>
      <c r="O34" s="250"/>
    </row>
    <row r="35" spans="1:15" ht="15.75" customHeight="1">
      <c r="A35" s="142">
        <f>SUBTOTAL(103,$B$13:B35)</f>
        <v>23</v>
      </c>
      <c r="B35" s="67" t="s">
        <v>248</v>
      </c>
      <c r="C35" s="63">
        <f t="shared" si="5"/>
        <v>12775</v>
      </c>
      <c r="D35" s="28"/>
      <c r="E35" s="63">
        <v>12775</v>
      </c>
      <c r="F35" s="28"/>
      <c r="G35" s="28"/>
      <c r="H35" s="28"/>
      <c r="I35" s="28"/>
      <c r="J35" s="65">
        <f t="shared" si="3"/>
        <v>0</v>
      </c>
      <c r="K35" s="28"/>
      <c r="L35" s="63"/>
      <c r="M35" s="144"/>
      <c r="N35" s="246"/>
      <c r="O35" s="250"/>
    </row>
    <row r="36" spans="1:15" ht="15.75" customHeight="1">
      <c r="A36" s="142">
        <f>SUBTOTAL(103,$B$13:B36)</f>
        <v>24</v>
      </c>
      <c r="B36" s="67" t="s">
        <v>249</v>
      </c>
      <c r="C36" s="63">
        <f t="shared" si="5"/>
        <v>44760</v>
      </c>
      <c r="D36" s="28"/>
      <c r="E36" s="63">
        <v>44760</v>
      </c>
      <c r="F36" s="28"/>
      <c r="G36" s="28"/>
      <c r="H36" s="28"/>
      <c r="I36" s="28"/>
      <c r="J36" s="65">
        <f t="shared" si="3"/>
        <v>0</v>
      </c>
      <c r="K36" s="28"/>
      <c r="L36" s="63"/>
      <c r="M36" s="144"/>
      <c r="N36" s="246"/>
      <c r="O36" s="250"/>
    </row>
    <row r="37" spans="1:15" ht="15.75" customHeight="1">
      <c r="A37" s="142">
        <f>SUBTOTAL(103,$B$13:B37)</f>
        <v>25</v>
      </c>
      <c r="B37" s="67" t="s">
        <v>250</v>
      </c>
      <c r="C37" s="63">
        <f t="shared" si="5"/>
        <v>11603</v>
      </c>
      <c r="D37" s="28"/>
      <c r="E37" s="63">
        <v>11603</v>
      </c>
      <c r="F37" s="28"/>
      <c r="G37" s="28"/>
      <c r="H37" s="28"/>
      <c r="I37" s="28"/>
      <c r="J37" s="65">
        <f t="shared" si="3"/>
        <v>0</v>
      </c>
      <c r="K37" s="28"/>
      <c r="L37" s="63"/>
      <c r="M37" s="144"/>
      <c r="N37" s="246"/>
      <c r="O37" s="250"/>
    </row>
    <row r="38" spans="1:15" ht="26.25" customHeight="1">
      <c r="A38" s="142">
        <f>SUBTOTAL(103,$B$13:B38)</f>
        <v>26</v>
      </c>
      <c r="B38" s="67" t="s">
        <v>251</v>
      </c>
      <c r="C38" s="63">
        <f t="shared" si="5"/>
        <v>18675</v>
      </c>
      <c r="D38" s="28"/>
      <c r="E38" s="63">
        <v>18675</v>
      </c>
      <c r="F38" s="28"/>
      <c r="G38" s="28"/>
      <c r="H38" s="28"/>
      <c r="I38" s="28"/>
      <c r="J38" s="65">
        <f t="shared" si="3"/>
        <v>0</v>
      </c>
      <c r="K38" s="28"/>
      <c r="L38" s="63"/>
      <c r="M38" s="144"/>
      <c r="N38" s="246"/>
      <c r="O38" s="250"/>
    </row>
    <row r="39" spans="1:15" ht="15.75" customHeight="1">
      <c r="A39" s="142">
        <f>SUBTOTAL(103,$B$13:B39)</f>
        <v>27</v>
      </c>
      <c r="B39" s="67" t="s">
        <v>252</v>
      </c>
      <c r="C39" s="63">
        <f t="shared" si="5"/>
        <v>4440</v>
      </c>
      <c r="D39" s="28"/>
      <c r="E39" s="63">
        <v>4440</v>
      </c>
      <c r="F39" s="28"/>
      <c r="G39" s="28"/>
      <c r="H39" s="28"/>
      <c r="I39" s="28"/>
      <c r="J39" s="65">
        <f t="shared" si="3"/>
        <v>0</v>
      </c>
      <c r="K39" s="28"/>
      <c r="L39" s="63">
        <v>0</v>
      </c>
      <c r="M39" s="144"/>
      <c r="N39" s="246"/>
      <c r="O39" s="250"/>
    </row>
    <row r="40" spans="1:15" ht="28.5" customHeight="1">
      <c r="A40" s="142">
        <f>SUBTOTAL(103,$B$13:B40)</f>
        <v>28</v>
      </c>
      <c r="B40" s="67" t="s">
        <v>253</v>
      </c>
      <c r="C40" s="63">
        <f t="shared" si="5"/>
        <v>92643</v>
      </c>
      <c r="D40" s="28"/>
      <c r="E40" s="63">
        <v>92643</v>
      </c>
      <c r="F40" s="28"/>
      <c r="G40" s="28"/>
      <c r="H40" s="28"/>
      <c r="I40" s="28"/>
      <c r="J40" s="65">
        <f t="shared" si="3"/>
        <v>0</v>
      </c>
      <c r="K40" s="28"/>
      <c r="L40" s="63"/>
      <c r="M40" s="144"/>
      <c r="N40" s="246"/>
      <c r="O40" s="250"/>
    </row>
    <row r="41" spans="1:15" s="8" customFormat="1" ht="28.5" customHeight="1">
      <c r="A41" s="143" t="s">
        <v>9</v>
      </c>
      <c r="B41" s="69" t="s">
        <v>254</v>
      </c>
      <c r="C41" s="62">
        <f t="shared" si="5"/>
        <v>60610</v>
      </c>
      <c r="D41" s="62"/>
      <c r="E41" s="62">
        <v>60110</v>
      </c>
      <c r="F41" s="28"/>
      <c r="G41" s="28"/>
      <c r="H41" s="28"/>
      <c r="I41" s="28"/>
      <c r="J41" s="64">
        <f t="shared" si="3"/>
        <v>500</v>
      </c>
      <c r="K41" s="28"/>
      <c r="L41" s="62">
        <v>500</v>
      </c>
      <c r="M41" s="144"/>
      <c r="N41" s="245"/>
      <c r="O41" s="250"/>
    </row>
    <row r="42" spans="1:15" s="8" customFormat="1" ht="15.75" customHeight="1">
      <c r="A42" s="143" t="s">
        <v>500</v>
      </c>
      <c r="B42" s="69" t="s">
        <v>255</v>
      </c>
      <c r="C42" s="62">
        <f t="shared" si="5"/>
        <v>40140</v>
      </c>
      <c r="D42" s="62"/>
      <c r="E42" s="62">
        <v>40140</v>
      </c>
      <c r="F42" s="28"/>
      <c r="G42" s="28"/>
      <c r="H42" s="28"/>
      <c r="I42" s="28"/>
      <c r="J42" s="64">
        <f t="shared" si="3"/>
        <v>0</v>
      </c>
      <c r="K42" s="28"/>
      <c r="L42" s="62">
        <v>0</v>
      </c>
      <c r="M42" s="144"/>
      <c r="N42" s="245"/>
      <c r="O42" s="250"/>
    </row>
    <row r="43" spans="1:15" ht="15.75" customHeight="1">
      <c r="A43" s="142">
        <f>SUBTOTAL(103,$B$13:B43)-2</f>
        <v>29</v>
      </c>
      <c r="B43" s="67" t="s">
        <v>256</v>
      </c>
      <c r="C43" s="63">
        <f t="shared" si="5"/>
        <v>8565</v>
      </c>
      <c r="D43" s="28"/>
      <c r="E43" s="63">
        <v>8565</v>
      </c>
      <c r="F43" s="28"/>
      <c r="G43" s="28"/>
      <c r="H43" s="28"/>
      <c r="I43" s="28"/>
      <c r="J43" s="65">
        <f t="shared" si="3"/>
        <v>0</v>
      </c>
      <c r="K43" s="28"/>
      <c r="L43" s="63"/>
      <c r="M43" s="144"/>
      <c r="N43" s="246"/>
      <c r="O43" s="250"/>
    </row>
    <row r="44" spans="1:15" ht="15.75" customHeight="1">
      <c r="A44" s="142">
        <f>SUBTOTAL(103,$B$13:B44)-2</f>
        <v>30</v>
      </c>
      <c r="B44" s="67" t="s">
        <v>257</v>
      </c>
      <c r="C44" s="63">
        <f t="shared" si="5"/>
        <v>6620</v>
      </c>
      <c r="D44" s="28"/>
      <c r="E44" s="63">
        <v>6620</v>
      </c>
      <c r="F44" s="28"/>
      <c r="G44" s="28"/>
      <c r="H44" s="28"/>
      <c r="I44" s="28"/>
      <c r="J44" s="65">
        <f t="shared" si="3"/>
        <v>0</v>
      </c>
      <c r="K44" s="28"/>
      <c r="L44" s="63"/>
      <c r="M44" s="144"/>
      <c r="N44" s="246"/>
      <c r="O44" s="250"/>
    </row>
    <row r="45" spans="1:15" ht="15.75" customHeight="1">
      <c r="A45" s="142">
        <f>SUBTOTAL(103,$B$13:B45)-2</f>
        <v>31</v>
      </c>
      <c r="B45" s="67" t="s">
        <v>258</v>
      </c>
      <c r="C45" s="63">
        <f t="shared" si="5"/>
        <v>6850</v>
      </c>
      <c r="D45" s="28"/>
      <c r="E45" s="63">
        <v>6850</v>
      </c>
      <c r="F45" s="28"/>
      <c r="G45" s="28"/>
      <c r="H45" s="28"/>
      <c r="I45" s="28"/>
      <c r="J45" s="65">
        <f t="shared" si="3"/>
        <v>0</v>
      </c>
      <c r="K45" s="28"/>
      <c r="L45" s="63"/>
      <c r="M45" s="144"/>
      <c r="N45" s="246"/>
      <c r="O45" s="250"/>
    </row>
    <row r="46" spans="1:15" ht="15.75" customHeight="1">
      <c r="A46" s="142">
        <f>SUBTOTAL(103,$B$13:B46)-2</f>
        <v>32</v>
      </c>
      <c r="B46" s="67" t="s">
        <v>259</v>
      </c>
      <c r="C46" s="63">
        <f t="shared" si="5"/>
        <v>15250</v>
      </c>
      <c r="D46" s="28"/>
      <c r="E46" s="63">
        <v>15250</v>
      </c>
      <c r="F46" s="28"/>
      <c r="G46" s="28"/>
      <c r="H46" s="28"/>
      <c r="I46" s="28"/>
      <c r="J46" s="65">
        <f t="shared" si="3"/>
        <v>0</v>
      </c>
      <c r="K46" s="28"/>
      <c r="L46" s="63"/>
      <c r="M46" s="144"/>
      <c r="N46" s="246"/>
      <c r="O46" s="250"/>
    </row>
    <row r="47" spans="1:15" ht="15.75" customHeight="1">
      <c r="A47" s="142">
        <f>SUBTOTAL(103,$B$13:B47)-2</f>
        <v>33</v>
      </c>
      <c r="B47" s="67" t="s">
        <v>260</v>
      </c>
      <c r="C47" s="63">
        <f t="shared" si="5"/>
        <v>2855</v>
      </c>
      <c r="D47" s="28"/>
      <c r="E47" s="63">
        <v>2855</v>
      </c>
      <c r="F47" s="28"/>
      <c r="G47" s="28"/>
      <c r="H47" s="28"/>
      <c r="I47" s="28"/>
      <c r="J47" s="65">
        <f t="shared" si="3"/>
        <v>0</v>
      </c>
      <c r="K47" s="28"/>
      <c r="L47" s="63"/>
      <c r="M47" s="144"/>
      <c r="N47" s="246"/>
      <c r="O47" s="250"/>
    </row>
    <row r="48" spans="1:15" s="8" customFormat="1" ht="25.5" customHeight="1">
      <c r="A48" s="143" t="s">
        <v>501</v>
      </c>
      <c r="B48" s="69" t="s">
        <v>261</v>
      </c>
      <c r="C48" s="62">
        <f>SUM(C49:C55)</f>
        <v>20470</v>
      </c>
      <c r="D48" s="62"/>
      <c r="E48" s="62">
        <v>19970</v>
      </c>
      <c r="F48" s="28"/>
      <c r="G48" s="28"/>
      <c r="H48" s="28"/>
      <c r="I48" s="28"/>
      <c r="J48" s="64">
        <f t="shared" si="3"/>
        <v>500</v>
      </c>
      <c r="K48" s="28"/>
      <c r="L48" s="62">
        <v>500</v>
      </c>
      <c r="M48" s="144"/>
      <c r="N48" s="245"/>
      <c r="O48" s="250"/>
    </row>
    <row r="49" spans="1:15" ht="15.75" customHeight="1">
      <c r="A49" s="142">
        <f>SUBTOTAL(103,$B$13:B49)-3</f>
        <v>34</v>
      </c>
      <c r="B49" s="67" t="s">
        <v>262</v>
      </c>
      <c r="C49" s="63">
        <f>+E49</f>
        <v>3400</v>
      </c>
      <c r="D49" s="28"/>
      <c r="E49" s="63">
        <v>3400</v>
      </c>
      <c r="F49" s="28"/>
      <c r="G49" s="28"/>
      <c r="H49" s="28"/>
      <c r="I49" s="28"/>
      <c r="J49" s="65">
        <f t="shared" si="3"/>
        <v>0</v>
      </c>
      <c r="K49" s="28"/>
      <c r="L49" s="63"/>
      <c r="M49" s="144"/>
      <c r="N49" s="246"/>
      <c r="O49" s="250"/>
    </row>
    <row r="50" spans="1:15" ht="26.4">
      <c r="A50" s="142">
        <f>SUBTOTAL(103,$B$13:B50)-3</f>
        <v>35</v>
      </c>
      <c r="B50" s="67" t="s">
        <v>263</v>
      </c>
      <c r="C50" s="63">
        <f>+E50</f>
        <v>3605</v>
      </c>
      <c r="D50" s="28"/>
      <c r="E50" s="63">
        <v>3605</v>
      </c>
      <c r="F50" s="28"/>
      <c r="G50" s="28"/>
      <c r="H50" s="28"/>
      <c r="I50" s="28"/>
      <c r="J50" s="65">
        <f t="shared" si="3"/>
        <v>0</v>
      </c>
      <c r="K50" s="28"/>
      <c r="L50" s="63"/>
      <c r="M50" s="144"/>
      <c r="N50" s="246"/>
      <c r="O50" s="250"/>
    </row>
    <row r="51" spans="1:15" ht="15.75" customHeight="1">
      <c r="A51" s="142">
        <f>SUBTOTAL(103,$B$13:B51)-3</f>
        <v>36</v>
      </c>
      <c r="B51" s="67" t="s">
        <v>264</v>
      </c>
      <c r="C51" s="63">
        <f>+E51</f>
        <v>2890</v>
      </c>
      <c r="D51" s="28"/>
      <c r="E51" s="63">
        <v>2890</v>
      </c>
      <c r="F51" s="28"/>
      <c r="G51" s="28"/>
      <c r="H51" s="28"/>
      <c r="I51" s="28"/>
      <c r="J51" s="65">
        <f t="shared" si="3"/>
        <v>0</v>
      </c>
      <c r="K51" s="28"/>
      <c r="L51" s="63"/>
      <c r="M51" s="144"/>
      <c r="N51" s="246"/>
      <c r="O51" s="250"/>
    </row>
    <row r="52" spans="1:15" ht="15.75" customHeight="1">
      <c r="A52" s="142">
        <f>SUBTOTAL(103,$B$13:B52)-3</f>
        <v>37</v>
      </c>
      <c r="B52" s="67" t="s">
        <v>265</v>
      </c>
      <c r="C52" s="63">
        <f>+E52+J52</f>
        <v>4175</v>
      </c>
      <c r="D52" s="28"/>
      <c r="E52" s="63">
        <v>3675</v>
      </c>
      <c r="F52" s="28"/>
      <c r="G52" s="28"/>
      <c r="H52" s="28"/>
      <c r="I52" s="28"/>
      <c r="J52" s="65">
        <f t="shared" si="3"/>
        <v>500</v>
      </c>
      <c r="K52" s="28"/>
      <c r="L52" s="63">
        <v>500</v>
      </c>
      <c r="M52" s="144"/>
      <c r="N52" s="246"/>
      <c r="O52" s="250"/>
    </row>
    <row r="53" spans="1:15" ht="15.75" customHeight="1">
      <c r="A53" s="142">
        <f>SUBTOTAL(103,$B$13:B53)-3</f>
        <v>38</v>
      </c>
      <c r="B53" s="67" t="s">
        <v>266</v>
      </c>
      <c r="C53" s="63">
        <f>+E53</f>
        <v>4195</v>
      </c>
      <c r="D53" s="28"/>
      <c r="E53" s="63">
        <v>4195</v>
      </c>
      <c r="F53" s="28"/>
      <c r="G53" s="28"/>
      <c r="H53" s="28"/>
      <c r="I53" s="28"/>
      <c r="J53" s="65">
        <f t="shared" si="3"/>
        <v>0</v>
      </c>
      <c r="K53" s="28"/>
      <c r="L53" s="63"/>
      <c r="M53" s="144"/>
      <c r="N53" s="246"/>
      <c r="O53" s="250"/>
    </row>
    <row r="54" spans="1:15" ht="15.75" customHeight="1">
      <c r="A54" s="142">
        <f>SUBTOTAL(103,$B$13:B54)-3</f>
        <v>39</v>
      </c>
      <c r="B54" s="67" t="s">
        <v>267</v>
      </c>
      <c r="C54" s="63">
        <f>+E54</f>
        <v>1165</v>
      </c>
      <c r="D54" s="28"/>
      <c r="E54" s="63">
        <v>1165</v>
      </c>
      <c r="F54" s="28"/>
      <c r="G54" s="28"/>
      <c r="H54" s="28"/>
      <c r="I54" s="28"/>
      <c r="J54" s="65">
        <f t="shared" si="3"/>
        <v>0</v>
      </c>
      <c r="K54" s="28"/>
      <c r="L54" s="63"/>
      <c r="M54" s="144"/>
      <c r="N54" s="246"/>
      <c r="O54" s="250"/>
    </row>
    <row r="55" spans="1:15" ht="15.75" customHeight="1">
      <c r="A55" s="142">
        <f>SUBTOTAL(103,$B$13:B55)-3</f>
        <v>40</v>
      </c>
      <c r="B55" s="67" t="s">
        <v>268</v>
      </c>
      <c r="C55" s="63">
        <f>+E55</f>
        <v>1040</v>
      </c>
      <c r="D55" s="28"/>
      <c r="E55" s="63">
        <v>1040</v>
      </c>
      <c r="F55" s="28"/>
      <c r="G55" s="28"/>
      <c r="H55" s="28"/>
      <c r="I55" s="28"/>
      <c r="J55" s="65">
        <f t="shared" si="3"/>
        <v>0</v>
      </c>
      <c r="K55" s="28"/>
      <c r="L55" s="63"/>
      <c r="M55" s="144"/>
      <c r="N55" s="246"/>
      <c r="O55" s="250"/>
    </row>
    <row r="56" spans="1:15" s="235" customFormat="1" ht="15.75" customHeight="1">
      <c r="A56" s="229" t="s">
        <v>13</v>
      </c>
      <c r="B56" s="230" t="s">
        <v>269</v>
      </c>
      <c r="C56" s="231">
        <f t="shared" ref="C56" si="6">SUM(C57:C59)</f>
        <v>155568</v>
      </c>
      <c r="D56" s="231"/>
      <c r="E56" s="231">
        <v>147661</v>
      </c>
      <c r="F56" s="232"/>
      <c r="G56" s="232"/>
      <c r="H56" s="232"/>
      <c r="I56" s="232"/>
      <c r="J56" s="233">
        <f t="shared" si="3"/>
        <v>7907</v>
      </c>
      <c r="K56" s="232"/>
      <c r="L56" s="231">
        <f>+L57</f>
        <v>7907</v>
      </c>
      <c r="M56" s="234"/>
      <c r="N56" s="247"/>
      <c r="O56" s="250"/>
    </row>
    <row r="57" spans="1:15" s="240" customFormat="1" ht="15.75" customHeight="1">
      <c r="A57" s="236">
        <f>SUBTOTAL(103,$B$13:B57)-4</f>
        <v>41</v>
      </c>
      <c r="B57" s="237" t="s">
        <v>270</v>
      </c>
      <c r="C57" s="63">
        <f>+E57+J57</f>
        <v>56907</v>
      </c>
      <c r="D57" s="232"/>
      <c r="E57" s="238">
        <v>49000</v>
      </c>
      <c r="F57" s="232"/>
      <c r="G57" s="232"/>
      <c r="H57" s="232"/>
      <c r="I57" s="232"/>
      <c r="J57" s="239">
        <f t="shared" si="3"/>
        <v>7907</v>
      </c>
      <c r="K57" s="232"/>
      <c r="L57" s="238">
        <v>7907</v>
      </c>
      <c r="M57" s="234"/>
      <c r="N57" s="248"/>
      <c r="O57" s="250"/>
    </row>
    <row r="58" spans="1:15" s="240" customFormat="1" ht="15.75" customHeight="1">
      <c r="A58" s="236">
        <f>SUBTOTAL(103,$B$13:B58)-4</f>
        <v>42</v>
      </c>
      <c r="B58" s="237" t="s">
        <v>271</v>
      </c>
      <c r="C58" s="63">
        <f>+E58+J58</f>
        <v>85661</v>
      </c>
      <c r="D58" s="232"/>
      <c r="E58" s="238">
        <v>85661</v>
      </c>
      <c r="F58" s="232"/>
      <c r="G58" s="232"/>
      <c r="H58" s="232"/>
      <c r="I58" s="232"/>
      <c r="J58" s="239">
        <f t="shared" si="3"/>
        <v>0</v>
      </c>
      <c r="K58" s="232"/>
      <c r="L58" s="238"/>
      <c r="M58" s="234"/>
      <c r="N58" s="248"/>
      <c r="O58" s="250"/>
    </row>
    <row r="59" spans="1:15" s="240" customFormat="1" ht="15.75" customHeight="1">
      <c r="A59" s="236">
        <f>SUBTOTAL(103,$B$13:B59)-4</f>
        <v>43</v>
      </c>
      <c r="B59" s="237" t="s">
        <v>272</v>
      </c>
      <c r="C59" s="63">
        <f>+E59+J59</f>
        <v>13000</v>
      </c>
      <c r="D59" s="232"/>
      <c r="E59" s="238">
        <v>13000</v>
      </c>
      <c r="F59" s="232"/>
      <c r="G59" s="232"/>
      <c r="H59" s="232"/>
      <c r="I59" s="232"/>
      <c r="J59" s="239">
        <f t="shared" si="3"/>
        <v>0</v>
      </c>
      <c r="K59" s="232"/>
      <c r="L59" s="238"/>
      <c r="M59" s="234"/>
      <c r="N59" s="248"/>
      <c r="O59" s="250"/>
    </row>
    <row r="60" spans="1:15" s="8" customFormat="1" ht="15.75" customHeight="1">
      <c r="A60" s="143" t="s">
        <v>15</v>
      </c>
      <c r="B60" s="69" t="s">
        <v>273</v>
      </c>
      <c r="C60" s="62">
        <f t="shared" ref="C60" si="7">+C61+C62+C63</f>
        <v>367502</v>
      </c>
      <c r="D60" s="62"/>
      <c r="E60" s="62">
        <f>+E61+E62+E63</f>
        <v>367342</v>
      </c>
      <c r="F60" s="28"/>
      <c r="G60" s="28"/>
      <c r="H60" s="28"/>
      <c r="I60" s="28"/>
      <c r="J60" s="64">
        <f t="shared" si="3"/>
        <v>160</v>
      </c>
      <c r="K60" s="28"/>
      <c r="L60" s="62">
        <f>+L61+L62+L63</f>
        <v>160</v>
      </c>
      <c r="M60" s="144"/>
      <c r="N60" s="245"/>
      <c r="O60" s="250"/>
    </row>
    <row r="61" spans="1:15" ht="15.75" customHeight="1">
      <c r="A61" s="142">
        <f>SUBTOTAL(103,$B$13:B61)-5</f>
        <v>44</v>
      </c>
      <c r="B61" s="67" t="s">
        <v>276</v>
      </c>
      <c r="C61" s="63">
        <f>+E61+J61</f>
        <v>328342</v>
      </c>
      <c r="D61" s="28"/>
      <c r="E61" s="63">
        <v>328342</v>
      </c>
      <c r="F61" s="28"/>
      <c r="G61" s="28"/>
      <c r="H61" s="28"/>
      <c r="I61" s="28"/>
      <c r="J61" s="65">
        <f t="shared" si="3"/>
        <v>0</v>
      </c>
      <c r="K61" s="28"/>
      <c r="L61" s="63">
        <v>0</v>
      </c>
      <c r="M61" s="144"/>
      <c r="N61" s="246"/>
      <c r="O61" s="250"/>
    </row>
    <row r="62" spans="1:15" ht="26.4">
      <c r="A62" s="142">
        <f>SUBTOTAL(103,$B$13:B62)-5</f>
        <v>45</v>
      </c>
      <c r="B62" s="67" t="s">
        <v>277</v>
      </c>
      <c r="C62" s="63">
        <f>+E62+J62</f>
        <v>39000</v>
      </c>
      <c r="D62" s="28"/>
      <c r="E62" s="63">
        <v>39000</v>
      </c>
      <c r="F62" s="28"/>
      <c r="G62" s="28"/>
      <c r="H62" s="28"/>
      <c r="I62" s="28"/>
      <c r="J62" s="65">
        <f t="shared" si="3"/>
        <v>0</v>
      </c>
      <c r="K62" s="28"/>
      <c r="L62" s="63">
        <v>0</v>
      </c>
      <c r="M62" s="144"/>
      <c r="N62" s="246"/>
      <c r="O62" s="250"/>
    </row>
    <row r="63" spans="1:15" ht="15.75" customHeight="1">
      <c r="A63" s="142">
        <f>SUBTOTAL(103,$B$13:B63)-5</f>
        <v>46</v>
      </c>
      <c r="B63" s="67" t="s">
        <v>278</v>
      </c>
      <c r="C63" s="63">
        <f>+E63+J63</f>
        <v>160</v>
      </c>
      <c r="D63" s="28"/>
      <c r="E63" s="63">
        <v>0</v>
      </c>
      <c r="F63" s="28"/>
      <c r="G63" s="28"/>
      <c r="H63" s="28"/>
      <c r="I63" s="28"/>
      <c r="J63" s="65">
        <f t="shared" si="3"/>
        <v>160</v>
      </c>
      <c r="K63" s="28"/>
      <c r="L63" s="63">
        <v>160</v>
      </c>
      <c r="M63" s="144"/>
      <c r="N63" s="246"/>
      <c r="O63" s="250"/>
    </row>
    <row r="64" spans="1:15" ht="15.75" customHeight="1">
      <c r="A64" s="142">
        <f>SUBTOTAL(103,$B$13:B64)-5</f>
        <v>47</v>
      </c>
      <c r="B64" s="67" t="s">
        <v>279</v>
      </c>
      <c r="C64" s="63">
        <f>+E64+J64</f>
        <v>0</v>
      </c>
      <c r="D64" s="28"/>
      <c r="E64" s="63">
        <v>0</v>
      </c>
      <c r="F64" s="28"/>
      <c r="G64" s="28"/>
      <c r="H64" s="28"/>
      <c r="I64" s="28"/>
      <c r="J64" s="65">
        <f t="shared" si="3"/>
        <v>0</v>
      </c>
      <c r="K64" s="28"/>
      <c r="L64" s="63"/>
      <c r="M64" s="144"/>
      <c r="N64" s="246"/>
      <c r="O64" s="250"/>
    </row>
    <row r="65" spans="1:15" s="8" customFormat="1" ht="39.6">
      <c r="A65" s="143" t="s">
        <v>17</v>
      </c>
      <c r="B65" s="69" t="s">
        <v>280</v>
      </c>
      <c r="C65" s="62">
        <f t="shared" ref="C65:E65" si="8">SUM(C66:C73)</f>
        <v>362641</v>
      </c>
      <c r="D65" s="62"/>
      <c r="E65" s="62">
        <f t="shared" si="8"/>
        <v>362641</v>
      </c>
      <c r="F65" s="28"/>
      <c r="G65" s="28"/>
      <c r="H65" s="28"/>
      <c r="I65" s="28"/>
      <c r="J65" s="64">
        <f t="shared" si="3"/>
        <v>0</v>
      </c>
      <c r="K65" s="28"/>
      <c r="L65" s="62">
        <v>0</v>
      </c>
      <c r="M65" s="144"/>
      <c r="N65" s="245"/>
      <c r="O65" s="250"/>
    </row>
    <row r="66" spans="1:15" ht="26.4">
      <c r="A66" s="142">
        <f>SUBTOTAL(3,$B66:B$67)</f>
        <v>2</v>
      </c>
      <c r="B66" s="67" t="s">
        <v>281</v>
      </c>
      <c r="C66" s="63">
        <f>+E66</f>
        <v>70000</v>
      </c>
      <c r="D66" s="28"/>
      <c r="E66" s="63">
        <v>70000</v>
      </c>
      <c r="F66" s="28"/>
      <c r="G66" s="28"/>
      <c r="H66" s="28"/>
      <c r="I66" s="28"/>
      <c r="J66" s="65">
        <f t="shared" si="3"/>
        <v>0</v>
      </c>
      <c r="K66" s="28"/>
      <c r="L66" s="63">
        <v>0</v>
      </c>
      <c r="M66" s="144"/>
      <c r="N66" s="246"/>
      <c r="O66" s="250"/>
    </row>
    <row r="67" spans="1:15" ht="105.6">
      <c r="A67" s="142">
        <f>SUBTOTAL(3,$B$67:B67)</f>
        <v>1</v>
      </c>
      <c r="B67" s="67" t="s">
        <v>282</v>
      </c>
      <c r="C67" s="63">
        <f t="shared" ref="C67:C73" si="9">+E67</f>
        <v>24533</v>
      </c>
      <c r="D67" s="28"/>
      <c r="E67" s="63">
        <v>24533</v>
      </c>
      <c r="F67" s="28"/>
      <c r="G67" s="28"/>
      <c r="H67" s="28"/>
      <c r="I67" s="28"/>
      <c r="J67" s="65">
        <f t="shared" si="3"/>
        <v>0</v>
      </c>
      <c r="K67" s="28"/>
      <c r="L67" s="63">
        <v>0</v>
      </c>
      <c r="M67" s="144"/>
      <c r="N67" s="246"/>
      <c r="O67" s="250"/>
    </row>
    <row r="68" spans="1:15" ht="26.4">
      <c r="A68" s="142">
        <f>SUBTOTAL(3,$B$67:B68)</f>
        <v>2</v>
      </c>
      <c r="B68" s="67" t="s">
        <v>283</v>
      </c>
      <c r="C68" s="63">
        <f t="shared" si="9"/>
        <v>8500</v>
      </c>
      <c r="D68" s="28"/>
      <c r="E68" s="63">
        <v>8500</v>
      </c>
      <c r="F68" s="28"/>
      <c r="G68" s="28"/>
      <c r="H68" s="28"/>
      <c r="I68" s="28"/>
      <c r="J68" s="65">
        <f t="shared" si="3"/>
        <v>0</v>
      </c>
      <c r="K68" s="28"/>
      <c r="L68" s="63"/>
      <c r="M68" s="144"/>
      <c r="N68" s="246"/>
      <c r="O68" s="250"/>
    </row>
    <row r="69" spans="1:15" ht="26.4">
      <c r="A69" s="142">
        <f>SUBTOTAL(3,$B$67:B69)</f>
        <v>3</v>
      </c>
      <c r="B69" s="67" t="s">
        <v>284</v>
      </c>
      <c r="C69" s="63">
        <f t="shared" si="9"/>
        <v>16372</v>
      </c>
      <c r="D69" s="28"/>
      <c r="E69" s="63">
        <v>16372</v>
      </c>
      <c r="F69" s="28"/>
      <c r="G69" s="28"/>
      <c r="H69" s="28"/>
      <c r="I69" s="28"/>
      <c r="J69" s="65">
        <f t="shared" si="3"/>
        <v>0</v>
      </c>
      <c r="K69" s="28"/>
      <c r="L69" s="63">
        <v>0</v>
      </c>
      <c r="M69" s="144"/>
      <c r="N69" s="246"/>
      <c r="O69" s="250"/>
    </row>
    <row r="70" spans="1:15" ht="26.4">
      <c r="A70" s="142">
        <f>SUBTOTAL(3,$B$67:B70)</f>
        <v>4</v>
      </c>
      <c r="B70" s="67" t="s">
        <v>285</v>
      </c>
      <c r="C70" s="63">
        <f t="shared" si="9"/>
        <v>84000</v>
      </c>
      <c r="D70" s="28"/>
      <c r="E70" s="63">
        <v>84000</v>
      </c>
      <c r="F70" s="28"/>
      <c r="G70" s="28"/>
      <c r="H70" s="28"/>
      <c r="I70" s="28"/>
      <c r="J70" s="65">
        <f t="shared" si="3"/>
        <v>0</v>
      </c>
      <c r="K70" s="28"/>
      <c r="L70" s="63"/>
      <c r="M70" s="144"/>
      <c r="N70" s="246"/>
      <c r="O70" s="250"/>
    </row>
    <row r="71" spans="1:15" ht="79.2">
      <c r="A71" s="142">
        <f>SUBTOTAL(3,$B$67:B71)</f>
        <v>5</v>
      </c>
      <c r="B71" s="67" t="s">
        <v>286</v>
      </c>
      <c r="C71" s="63">
        <f t="shared" si="9"/>
        <v>60000</v>
      </c>
      <c r="D71" s="28"/>
      <c r="E71" s="63">
        <v>60000</v>
      </c>
      <c r="F71" s="28"/>
      <c r="G71" s="28"/>
      <c r="H71" s="28"/>
      <c r="I71" s="28"/>
      <c r="J71" s="65">
        <f t="shared" si="3"/>
        <v>0</v>
      </c>
      <c r="K71" s="28"/>
      <c r="L71" s="63"/>
      <c r="M71" s="144"/>
      <c r="N71" s="246"/>
      <c r="O71" s="250"/>
    </row>
    <row r="72" spans="1:15" ht="39.6">
      <c r="A72" s="142">
        <f>SUBTOTAL(3,$B$67:B72)</f>
        <v>6</v>
      </c>
      <c r="B72" s="67" t="s">
        <v>287</v>
      </c>
      <c r="C72" s="63">
        <f t="shared" si="9"/>
        <v>1516</v>
      </c>
      <c r="D72" s="28"/>
      <c r="E72" s="63">
        <v>1516</v>
      </c>
      <c r="F72" s="28"/>
      <c r="G72" s="28"/>
      <c r="H72" s="28"/>
      <c r="I72" s="28"/>
      <c r="J72" s="65">
        <f t="shared" si="3"/>
        <v>0</v>
      </c>
      <c r="K72" s="28"/>
      <c r="L72" s="63"/>
      <c r="M72" s="144"/>
      <c r="N72" s="246"/>
      <c r="O72" s="250"/>
    </row>
    <row r="73" spans="1:15" ht="26.4">
      <c r="A73" s="142">
        <f>SUBTOTAL(3,$B$67:B73)</f>
        <v>7</v>
      </c>
      <c r="B73" s="67" t="s">
        <v>288</v>
      </c>
      <c r="C73" s="63">
        <f t="shared" si="9"/>
        <v>97720</v>
      </c>
      <c r="D73" s="28"/>
      <c r="E73" s="63">
        <v>97720</v>
      </c>
      <c r="F73" s="28"/>
      <c r="G73" s="28"/>
      <c r="H73" s="28"/>
      <c r="I73" s="28"/>
      <c r="J73" s="65">
        <f t="shared" si="3"/>
        <v>0</v>
      </c>
      <c r="K73" s="28"/>
      <c r="L73" s="63">
        <v>0</v>
      </c>
      <c r="M73" s="144"/>
      <c r="N73" s="246"/>
      <c r="O73" s="250"/>
    </row>
    <row r="74" spans="1:15" s="8" customFormat="1" ht="26.4">
      <c r="A74" s="143" t="s">
        <v>19</v>
      </c>
      <c r="B74" s="69" t="s">
        <v>149</v>
      </c>
      <c r="C74" s="62">
        <v>2000</v>
      </c>
      <c r="D74" s="28"/>
      <c r="E74" s="62">
        <v>0</v>
      </c>
      <c r="F74" s="28"/>
      <c r="G74" s="28"/>
      <c r="H74" s="28"/>
      <c r="I74" s="28"/>
      <c r="J74" s="64">
        <f t="shared" ref="J74:J80" si="10">+K74+L74</f>
        <v>0</v>
      </c>
      <c r="K74" s="28"/>
      <c r="L74" s="62">
        <v>0</v>
      </c>
      <c r="M74" s="144"/>
      <c r="N74" s="245"/>
      <c r="O74" s="250"/>
    </row>
    <row r="75" spans="1:15" s="8" customFormat="1" ht="26.4">
      <c r="A75" s="143" t="s">
        <v>32</v>
      </c>
      <c r="B75" s="69" t="s">
        <v>289</v>
      </c>
      <c r="C75" s="62">
        <v>135382</v>
      </c>
      <c r="D75" s="28"/>
      <c r="E75" s="62">
        <v>0</v>
      </c>
      <c r="F75" s="28"/>
      <c r="G75" s="28"/>
      <c r="H75" s="28"/>
      <c r="I75" s="28"/>
      <c r="J75" s="64">
        <f t="shared" si="10"/>
        <v>0</v>
      </c>
      <c r="K75" s="28"/>
      <c r="L75" s="62">
        <v>0</v>
      </c>
      <c r="M75" s="144"/>
      <c r="N75" s="245"/>
      <c r="O75" s="250"/>
    </row>
    <row r="76" spans="1:15" s="8" customFormat="1" ht="26.4">
      <c r="A76" s="143" t="s">
        <v>34</v>
      </c>
      <c r="B76" s="69" t="s">
        <v>290</v>
      </c>
      <c r="C76" s="62">
        <v>4748721</v>
      </c>
      <c r="D76" s="28"/>
      <c r="E76" s="62">
        <v>0</v>
      </c>
      <c r="F76" s="28"/>
      <c r="G76" s="28"/>
      <c r="H76" s="28"/>
      <c r="I76" s="28"/>
      <c r="J76" s="64">
        <f t="shared" si="10"/>
        <v>0</v>
      </c>
      <c r="K76" s="28"/>
      <c r="L76" s="62">
        <v>0</v>
      </c>
      <c r="M76" s="144"/>
      <c r="N76" s="245"/>
      <c r="O76" s="250"/>
    </row>
    <row r="77" spans="1:15" s="8" customFormat="1">
      <c r="A77" s="143" t="s">
        <v>291</v>
      </c>
      <c r="B77" s="69" t="s">
        <v>292</v>
      </c>
      <c r="C77" s="62">
        <v>540000</v>
      </c>
      <c r="D77" s="28"/>
      <c r="E77" s="62">
        <v>0</v>
      </c>
      <c r="F77" s="28"/>
      <c r="G77" s="28"/>
      <c r="H77" s="28"/>
      <c r="I77" s="28"/>
      <c r="J77" s="64">
        <f t="shared" si="10"/>
        <v>0</v>
      </c>
      <c r="K77" s="28"/>
      <c r="L77" s="62">
        <v>0</v>
      </c>
      <c r="M77" s="144"/>
      <c r="N77" s="245"/>
      <c r="O77" s="250"/>
    </row>
    <row r="78" spans="1:15" s="8" customFormat="1" ht="52.8">
      <c r="A78" s="143" t="s">
        <v>293</v>
      </c>
      <c r="B78" s="69" t="s">
        <v>294</v>
      </c>
      <c r="C78" s="62">
        <v>100000</v>
      </c>
      <c r="D78" s="28"/>
      <c r="E78" s="62">
        <v>0</v>
      </c>
      <c r="F78" s="28"/>
      <c r="G78" s="28"/>
      <c r="H78" s="28"/>
      <c r="I78" s="28"/>
      <c r="J78" s="64">
        <f t="shared" si="10"/>
        <v>0</v>
      </c>
      <c r="K78" s="28"/>
      <c r="L78" s="62">
        <v>0</v>
      </c>
      <c r="M78" s="144"/>
      <c r="N78" s="245"/>
      <c r="O78" s="250"/>
    </row>
    <row r="79" spans="1:15" s="8" customFormat="1" ht="26.4">
      <c r="A79" s="143" t="s">
        <v>295</v>
      </c>
      <c r="B79" s="69" t="s">
        <v>296</v>
      </c>
      <c r="C79" s="62">
        <v>1600000</v>
      </c>
      <c r="D79" s="28"/>
      <c r="E79" s="62">
        <v>0</v>
      </c>
      <c r="F79" s="28"/>
      <c r="G79" s="28"/>
      <c r="H79" s="28"/>
      <c r="I79" s="28"/>
      <c r="J79" s="64">
        <f t="shared" si="10"/>
        <v>0</v>
      </c>
      <c r="K79" s="28"/>
      <c r="L79" s="62">
        <v>0</v>
      </c>
      <c r="M79" s="144"/>
      <c r="N79" s="245"/>
      <c r="O79" s="250"/>
    </row>
    <row r="80" spans="1:15" s="8" customFormat="1" ht="42" customHeight="1">
      <c r="A80" s="143" t="s">
        <v>297</v>
      </c>
      <c r="B80" s="69" t="s">
        <v>298</v>
      </c>
      <c r="C80" s="62">
        <v>2417971</v>
      </c>
      <c r="D80" s="28"/>
      <c r="E80" s="62">
        <v>0</v>
      </c>
      <c r="F80" s="28"/>
      <c r="G80" s="28"/>
      <c r="H80" s="28"/>
      <c r="I80" s="28"/>
      <c r="J80" s="64">
        <f t="shared" si="10"/>
        <v>0</v>
      </c>
      <c r="K80" s="28"/>
      <c r="L80" s="62">
        <v>0</v>
      </c>
      <c r="M80" s="144"/>
      <c r="N80" s="245"/>
      <c r="O80" s="250"/>
    </row>
    <row r="81" spans="1:15" s="61" customFormat="1" ht="32.25" customHeight="1" thickBot="1">
      <c r="A81" s="145" t="s">
        <v>5</v>
      </c>
      <c r="B81" s="146" t="s">
        <v>499</v>
      </c>
      <c r="C81" s="147">
        <v>31500</v>
      </c>
      <c r="D81" s="148"/>
      <c r="E81" s="148"/>
      <c r="F81" s="148"/>
      <c r="G81" s="148"/>
      <c r="H81" s="148"/>
      <c r="I81" s="148"/>
      <c r="J81" s="148"/>
      <c r="K81" s="148"/>
      <c r="L81" s="148"/>
      <c r="M81" s="149"/>
      <c r="N81" s="249"/>
      <c r="O81" s="250"/>
    </row>
    <row r="82" spans="1:15" ht="14.4" thickTop="1">
      <c r="N82" s="246"/>
      <c r="O82" s="250"/>
    </row>
    <row r="83" spans="1:15">
      <c r="N83" s="246"/>
      <c r="O83" s="250"/>
    </row>
    <row r="84" spans="1:15">
      <c r="N84" s="246"/>
    </row>
  </sheetData>
  <mergeCells count="14">
    <mergeCell ref="J6:L6"/>
    <mergeCell ref="A4:M4"/>
    <mergeCell ref="A1:B1"/>
    <mergeCell ref="A3:M3"/>
    <mergeCell ref="A6:A7"/>
    <mergeCell ref="B6:B7"/>
    <mergeCell ref="C6:C7"/>
    <mergeCell ref="D6:D7"/>
    <mergeCell ref="E6:E7"/>
    <mergeCell ref="F6:F7"/>
    <mergeCell ref="G6:G7"/>
    <mergeCell ref="H6:H7"/>
    <mergeCell ref="I6:I7"/>
    <mergeCell ref="M6:M7"/>
  </mergeCells>
  <pageMargins left="0.11811023622047245" right="0.11811023622047245" top="0.74803149606299213" bottom="0.74803149606299213" header="0.31496062992125984" footer="0.31496062992125984"/>
  <pageSetup scale="8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heetViews>
  <sheetFormatPr defaultColWidth="9.109375" defaultRowHeight="13.8"/>
  <cols>
    <col min="1" max="12" width="9.109375" style="1"/>
    <col min="13" max="13" width="11.33203125" style="1" customWidth="1"/>
    <col min="14" max="14" width="10.5546875" style="1" customWidth="1"/>
    <col min="15" max="15" width="10.6640625" style="1" customWidth="1"/>
    <col min="16" max="16384" width="9.109375" style="1"/>
  </cols>
  <sheetData>
    <row r="1" spans="1:15">
      <c r="A1" s="8" t="str">
        <f>+'46-CK-NSNN'!A1</f>
        <v>UBND TỈNH ĐỒNG THÁP</v>
      </c>
      <c r="N1" s="18" t="s">
        <v>170</v>
      </c>
    </row>
    <row r="2" spans="1:15">
      <c r="A2" s="272" t="s">
        <v>171</v>
      </c>
      <c r="B2" s="272"/>
      <c r="C2" s="272"/>
      <c r="D2" s="272"/>
      <c r="E2" s="272"/>
      <c r="F2" s="272"/>
      <c r="G2" s="272"/>
      <c r="H2" s="272"/>
      <c r="I2" s="272"/>
      <c r="J2" s="272"/>
      <c r="K2" s="272"/>
      <c r="L2" s="272"/>
      <c r="M2" s="272"/>
      <c r="N2" s="272"/>
      <c r="O2" s="272"/>
    </row>
    <row r="3" spans="1:15">
      <c r="A3" s="273" t="s">
        <v>45</v>
      </c>
      <c r="B3" s="273"/>
      <c r="C3" s="273"/>
      <c r="D3" s="273"/>
      <c r="E3" s="273"/>
      <c r="F3" s="273"/>
      <c r="G3" s="273"/>
      <c r="H3" s="273"/>
      <c r="I3" s="273"/>
      <c r="J3" s="273"/>
      <c r="K3" s="273"/>
      <c r="L3" s="273"/>
      <c r="M3" s="273"/>
      <c r="N3" s="273"/>
      <c r="O3" s="273"/>
    </row>
    <row r="4" spans="1:15">
      <c r="A4" s="2"/>
    </row>
    <row r="5" spans="1:15">
      <c r="A5" s="2"/>
      <c r="N5" s="274" t="s">
        <v>46</v>
      </c>
      <c r="O5" s="274"/>
    </row>
    <row r="6" spans="1:15">
      <c r="A6" s="269" t="s">
        <v>0</v>
      </c>
      <c r="B6" s="269" t="s">
        <v>144</v>
      </c>
      <c r="C6" s="269" t="s">
        <v>153</v>
      </c>
      <c r="D6" s="269" t="s">
        <v>157</v>
      </c>
      <c r="E6" s="269"/>
      <c r="F6" s="269"/>
      <c r="G6" s="269"/>
      <c r="H6" s="269"/>
      <c r="I6" s="269"/>
      <c r="J6" s="269"/>
      <c r="K6" s="269"/>
      <c r="L6" s="269"/>
      <c r="M6" s="269"/>
      <c r="N6" s="269"/>
      <c r="O6" s="269"/>
    </row>
    <row r="7" spans="1:15" ht="24.75" customHeight="1">
      <c r="A7" s="269"/>
      <c r="B7" s="269"/>
      <c r="C7" s="269"/>
      <c r="D7" s="269" t="s">
        <v>158</v>
      </c>
      <c r="E7" s="269" t="s">
        <v>159</v>
      </c>
      <c r="F7" s="269" t="s">
        <v>160</v>
      </c>
      <c r="G7" s="269" t="s">
        <v>161</v>
      </c>
      <c r="H7" s="269" t="s">
        <v>162</v>
      </c>
      <c r="I7" s="269" t="s">
        <v>163</v>
      </c>
      <c r="J7" s="269" t="s">
        <v>164</v>
      </c>
      <c r="K7" s="269" t="s">
        <v>165</v>
      </c>
      <c r="L7" s="269" t="s">
        <v>157</v>
      </c>
      <c r="M7" s="269"/>
      <c r="N7" s="269" t="s">
        <v>166</v>
      </c>
      <c r="O7" s="269" t="s">
        <v>167</v>
      </c>
    </row>
    <row r="8" spans="1:15" ht="125.25" customHeight="1">
      <c r="A8" s="269"/>
      <c r="B8" s="269"/>
      <c r="C8" s="269"/>
      <c r="D8" s="269"/>
      <c r="E8" s="269"/>
      <c r="F8" s="269"/>
      <c r="G8" s="269"/>
      <c r="H8" s="269"/>
      <c r="I8" s="269"/>
      <c r="J8" s="269"/>
      <c r="K8" s="269"/>
      <c r="L8" s="27" t="s">
        <v>168</v>
      </c>
      <c r="M8" s="27" t="s">
        <v>169</v>
      </c>
      <c r="N8" s="269"/>
      <c r="O8" s="269"/>
    </row>
    <row r="9" spans="1:15">
      <c r="A9" s="20" t="s">
        <v>3</v>
      </c>
      <c r="B9" s="20" t="s">
        <v>19</v>
      </c>
      <c r="C9" s="20">
        <v>1</v>
      </c>
      <c r="D9" s="20">
        <v>2</v>
      </c>
      <c r="E9" s="20">
        <v>3</v>
      </c>
      <c r="F9" s="20">
        <v>4</v>
      </c>
      <c r="G9" s="20">
        <v>5</v>
      </c>
      <c r="H9" s="20">
        <v>6</v>
      </c>
      <c r="I9" s="20">
        <v>7</v>
      </c>
      <c r="J9" s="20">
        <v>8</v>
      </c>
      <c r="K9" s="20">
        <v>9</v>
      </c>
      <c r="L9" s="20">
        <v>10</v>
      </c>
      <c r="M9" s="20">
        <v>11</v>
      </c>
      <c r="N9" s="20">
        <v>12</v>
      </c>
      <c r="O9" s="20">
        <v>13</v>
      </c>
    </row>
    <row r="10" spans="1:15" ht="26.4">
      <c r="A10" s="27"/>
      <c r="B10" s="27" t="s">
        <v>153</v>
      </c>
      <c r="C10" s="27"/>
      <c r="D10" s="27"/>
      <c r="E10" s="27"/>
      <c r="F10" s="27"/>
      <c r="G10" s="27"/>
      <c r="H10" s="27"/>
      <c r="I10" s="27"/>
      <c r="J10" s="27"/>
      <c r="K10" s="27"/>
      <c r="L10" s="27"/>
      <c r="M10" s="27"/>
      <c r="N10" s="27"/>
      <c r="O10" s="27"/>
    </row>
    <row r="11" spans="1:15">
      <c r="A11" s="20"/>
      <c r="B11" s="21"/>
      <c r="C11" s="20"/>
      <c r="D11" s="20"/>
      <c r="E11" s="20"/>
      <c r="F11" s="20"/>
      <c r="G11" s="20"/>
      <c r="H11" s="20"/>
      <c r="I11" s="20"/>
      <c r="J11" s="20"/>
      <c r="K11" s="20"/>
      <c r="L11" s="20"/>
      <c r="M11" s="20"/>
      <c r="N11" s="20"/>
      <c r="O11" s="20"/>
    </row>
    <row r="12" spans="1:15">
      <c r="A12" s="20"/>
      <c r="B12" s="21"/>
      <c r="C12" s="20"/>
      <c r="D12" s="20"/>
      <c r="E12" s="20"/>
      <c r="F12" s="20"/>
      <c r="G12" s="20"/>
      <c r="H12" s="20"/>
      <c r="I12" s="20"/>
      <c r="J12" s="20"/>
      <c r="K12" s="20"/>
      <c r="L12" s="20"/>
      <c r="M12" s="20"/>
      <c r="N12" s="20"/>
      <c r="O12" s="20"/>
    </row>
    <row r="13" spans="1:15">
      <c r="A13" s="20" t="s">
        <v>154</v>
      </c>
      <c r="B13" s="21" t="s">
        <v>154</v>
      </c>
      <c r="C13" s="20"/>
      <c r="D13" s="20"/>
      <c r="E13" s="20"/>
      <c r="F13" s="20"/>
      <c r="G13" s="20"/>
      <c r="H13" s="20"/>
      <c r="I13" s="20"/>
      <c r="J13" s="20"/>
      <c r="K13" s="20"/>
      <c r="L13" s="20"/>
      <c r="M13" s="20"/>
      <c r="N13" s="20"/>
      <c r="O13" s="20"/>
    </row>
    <row r="14" spans="1:15">
      <c r="A14" s="60"/>
      <c r="B14" s="60"/>
      <c r="C14" s="60"/>
      <c r="D14" s="60"/>
      <c r="E14" s="60"/>
      <c r="F14" s="60"/>
      <c r="G14" s="60"/>
      <c r="H14" s="60"/>
      <c r="I14" s="60"/>
      <c r="J14" s="60"/>
      <c r="K14" s="60"/>
      <c r="L14" s="60"/>
      <c r="M14" s="60"/>
      <c r="N14" s="60"/>
      <c r="O14" s="60"/>
    </row>
  </sheetData>
  <mergeCells count="18">
    <mergeCell ref="O7:O8"/>
    <mergeCell ref="A2:O2"/>
    <mergeCell ref="A3:O3"/>
    <mergeCell ref="N5:O5"/>
    <mergeCell ref="A6:A8"/>
    <mergeCell ref="B6:B8"/>
    <mergeCell ref="C6:C8"/>
    <mergeCell ref="D6:O6"/>
    <mergeCell ref="D7:D8"/>
    <mergeCell ref="E7:E8"/>
    <mergeCell ref="F7:F8"/>
    <mergeCell ref="G7:G8"/>
    <mergeCell ref="H7:H8"/>
    <mergeCell ref="I7:I8"/>
    <mergeCell ref="J7:J8"/>
    <mergeCell ref="K7:K8"/>
    <mergeCell ref="L7:M7"/>
    <mergeCell ref="N7:N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196"/>
  <sheetViews>
    <sheetView topLeftCell="A76" workbookViewId="0">
      <selection activeCell="E197" sqref="E197"/>
    </sheetView>
  </sheetViews>
  <sheetFormatPr defaultColWidth="10.33203125" defaultRowHeight="15.6"/>
  <cols>
    <col min="1" max="1" width="4.88671875" style="70" customWidth="1"/>
    <col min="2" max="2" width="17.5546875" style="70" customWidth="1"/>
    <col min="3" max="3" width="7.44140625" style="70" customWidth="1"/>
    <col min="4" max="4" width="8" style="70" customWidth="1"/>
    <col min="5" max="5" width="8.33203125" style="70" customWidth="1"/>
    <col min="6" max="9" width="9.33203125" style="70" customWidth="1"/>
    <col min="10" max="10" width="8.33203125" style="70" customWidth="1"/>
    <col min="11" max="11" width="9.33203125" style="70" customWidth="1"/>
    <col min="12" max="12" width="9.6640625" style="70" customWidth="1"/>
    <col min="13" max="13" width="8.5546875" style="70" customWidth="1"/>
    <col min="14" max="15" width="9.33203125" style="70" customWidth="1"/>
    <col min="16" max="16" width="8.6640625" style="70" customWidth="1"/>
    <col min="17" max="17" width="8.44140625" style="70" customWidth="1"/>
    <col min="18" max="16384" width="10.33203125" style="70"/>
  </cols>
  <sheetData>
    <row r="1" spans="1:17">
      <c r="A1" s="71" t="str">
        <f>+'46-CK-NSNN'!A1</f>
        <v>UBND TỈNH ĐỒNG THÁP</v>
      </c>
      <c r="P1" s="241" t="s">
        <v>174</v>
      </c>
    </row>
    <row r="3" spans="1:17" ht="36.75" customHeight="1">
      <c r="A3" s="275" t="s">
        <v>300</v>
      </c>
      <c r="B3" s="276"/>
      <c r="C3" s="276"/>
      <c r="D3" s="276"/>
      <c r="E3" s="276"/>
      <c r="F3" s="276"/>
      <c r="G3" s="276"/>
      <c r="H3" s="276"/>
      <c r="I3" s="276"/>
      <c r="J3" s="276"/>
      <c r="K3" s="276"/>
      <c r="L3" s="276"/>
      <c r="M3" s="276"/>
      <c r="N3" s="276"/>
      <c r="O3" s="276"/>
      <c r="P3" s="276"/>
      <c r="Q3" s="276"/>
    </row>
    <row r="4" spans="1:17" ht="16.2" thickBot="1">
      <c r="P4" s="277" t="s">
        <v>301</v>
      </c>
      <c r="Q4" s="277"/>
    </row>
    <row r="5" spans="1:17" s="71" customFormat="1" ht="16.2" thickTop="1">
      <c r="A5" s="278" t="s">
        <v>302</v>
      </c>
      <c r="B5" s="280" t="s">
        <v>303</v>
      </c>
      <c r="C5" s="282" t="s">
        <v>304</v>
      </c>
      <c r="D5" s="282"/>
      <c r="E5" s="282"/>
      <c r="F5" s="282"/>
      <c r="G5" s="282"/>
      <c r="H5" s="282"/>
      <c r="I5" s="282"/>
      <c r="J5" s="282"/>
      <c r="K5" s="282"/>
      <c r="L5" s="282"/>
      <c r="M5" s="282"/>
      <c r="N5" s="282"/>
      <c r="O5" s="282"/>
      <c r="P5" s="282"/>
      <c r="Q5" s="283"/>
    </row>
    <row r="6" spans="1:17" s="71" customFormat="1" ht="27" customHeight="1">
      <c r="A6" s="279"/>
      <c r="B6" s="281"/>
      <c r="C6" s="284" t="s">
        <v>305</v>
      </c>
      <c r="D6" s="284"/>
      <c r="E6" s="284"/>
      <c r="F6" s="284"/>
      <c r="G6" s="284"/>
      <c r="H6" s="281" t="s">
        <v>306</v>
      </c>
      <c r="I6" s="281" t="s">
        <v>75</v>
      </c>
      <c r="J6" s="281" t="s">
        <v>307</v>
      </c>
      <c r="K6" s="281" t="s">
        <v>83</v>
      </c>
      <c r="L6" s="281" t="s">
        <v>84</v>
      </c>
      <c r="M6" s="281" t="s">
        <v>308</v>
      </c>
      <c r="N6" s="281" t="s">
        <v>309</v>
      </c>
      <c r="O6" s="281" t="s">
        <v>310</v>
      </c>
      <c r="P6" s="285" t="s">
        <v>311</v>
      </c>
      <c r="Q6" s="286" t="s">
        <v>312</v>
      </c>
    </row>
    <row r="7" spans="1:17" s="73" customFormat="1" ht="103.5" customHeight="1">
      <c r="A7" s="279"/>
      <c r="B7" s="281"/>
      <c r="C7" s="150" t="s">
        <v>313</v>
      </c>
      <c r="D7" s="150" t="s">
        <v>314</v>
      </c>
      <c r="E7" s="150" t="s">
        <v>220</v>
      </c>
      <c r="F7" s="150" t="s">
        <v>315</v>
      </c>
      <c r="G7" s="150" t="s">
        <v>316</v>
      </c>
      <c r="H7" s="281"/>
      <c r="I7" s="281"/>
      <c r="J7" s="281"/>
      <c r="K7" s="281"/>
      <c r="L7" s="281"/>
      <c r="M7" s="281"/>
      <c r="N7" s="281"/>
      <c r="O7" s="281"/>
      <c r="P7" s="285"/>
      <c r="Q7" s="286"/>
    </row>
    <row r="8" spans="1:17" ht="20.100000000000001" customHeight="1">
      <c r="A8" s="151">
        <v>1</v>
      </c>
      <c r="B8" s="74" t="s">
        <v>317</v>
      </c>
      <c r="C8" s="75">
        <v>1</v>
      </c>
      <c r="D8" s="75">
        <v>1</v>
      </c>
      <c r="E8" s="75">
        <v>0</v>
      </c>
      <c r="F8" s="75">
        <v>0</v>
      </c>
      <c r="G8" s="75">
        <v>1</v>
      </c>
      <c r="H8" s="75">
        <v>1</v>
      </c>
      <c r="I8" s="75">
        <v>1</v>
      </c>
      <c r="J8" s="75">
        <v>1</v>
      </c>
      <c r="K8" s="75">
        <v>0</v>
      </c>
      <c r="L8" s="75">
        <v>0</v>
      </c>
      <c r="M8" s="75">
        <v>1</v>
      </c>
      <c r="N8" s="75">
        <v>1</v>
      </c>
      <c r="O8" s="75">
        <v>1</v>
      </c>
      <c r="P8" s="75">
        <v>1</v>
      </c>
      <c r="Q8" s="152">
        <v>0</v>
      </c>
    </row>
    <row r="9" spans="1:17" ht="20.100000000000001" customHeight="1">
      <c r="A9" s="151">
        <v>2</v>
      </c>
      <c r="B9" s="74" t="s">
        <v>318</v>
      </c>
      <c r="C9" s="75">
        <v>1</v>
      </c>
      <c r="D9" s="75">
        <v>1</v>
      </c>
      <c r="E9" s="75">
        <v>0</v>
      </c>
      <c r="F9" s="75">
        <v>0</v>
      </c>
      <c r="G9" s="75">
        <v>1</v>
      </c>
      <c r="H9" s="75">
        <v>1</v>
      </c>
      <c r="I9" s="75">
        <v>1</v>
      </c>
      <c r="J9" s="75">
        <v>1</v>
      </c>
      <c r="K9" s="75">
        <v>0</v>
      </c>
      <c r="L9" s="75">
        <v>0</v>
      </c>
      <c r="M9" s="75">
        <v>1</v>
      </c>
      <c r="N9" s="75">
        <v>1</v>
      </c>
      <c r="O9" s="75">
        <v>1</v>
      </c>
      <c r="P9" s="75">
        <v>1</v>
      </c>
      <c r="Q9" s="152">
        <v>0</v>
      </c>
    </row>
    <row r="10" spans="1:17" ht="20.100000000000001" customHeight="1">
      <c r="A10" s="151">
        <v>3</v>
      </c>
      <c r="B10" s="74" t="s">
        <v>319</v>
      </c>
      <c r="C10" s="75">
        <v>1</v>
      </c>
      <c r="D10" s="75">
        <v>1</v>
      </c>
      <c r="E10" s="75">
        <v>0</v>
      </c>
      <c r="F10" s="75">
        <v>0</v>
      </c>
      <c r="G10" s="75">
        <v>1</v>
      </c>
      <c r="H10" s="75">
        <v>1</v>
      </c>
      <c r="I10" s="75">
        <v>1</v>
      </c>
      <c r="J10" s="75">
        <v>1</v>
      </c>
      <c r="K10" s="75">
        <v>0</v>
      </c>
      <c r="L10" s="75">
        <v>0</v>
      </c>
      <c r="M10" s="75">
        <v>1</v>
      </c>
      <c r="N10" s="75">
        <v>1</v>
      </c>
      <c r="O10" s="75">
        <v>1</v>
      </c>
      <c r="P10" s="75">
        <v>1</v>
      </c>
      <c r="Q10" s="152">
        <v>0</v>
      </c>
    </row>
    <row r="11" spans="1:17" ht="20.100000000000001" customHeight="1">
      <c r="A11" s="151">
        <v>4</v>
      </c>
      <c r="B11" s="74" t="s">
        <v>320</v>
      </c>
      <c r="C11" s="75">
        <v>1</v>
      </c>
      <c r="D11" s="75">
        <v>1</v>
      </c>
      <c r="E11" s="75">
        <v>0</v>
      </c>
      <c r="F11" s="75">
        <v>0</v>
      </c>
      <c r="G11" s="75">
        <v>1</v>
      </c>
      <c r="H11" s="75">
        <v>1</v>
      </c>
      <c r="I11" s="75">
        <v>1</v>
      </c>
      <c r="J11" s="75">
        <v>1</v>
      </c>
      <c r="K11" s="75">
        <v>0</v>
      </c>
      <c r="L11" s="75">
        <v>0</v>
      </c>
      <c r="M11" s="75">
        <v>1</v>
      </c>
      <c r="N11" s="75">
        <v>1</v>
      </c>
      <c r="O11" s="75">
        <v>1</v>
      </c>
      <c r="P11" s="75">
        <v>1</v>
      </c>
      <c r="Q11" s="152">
        <v>0</v>
      </c>
    </row>
    <row r="12" spans="1:17" ht="20.100000000000001" customHeight="1">
      <c r="A12" s="151">
        <v>5</v>
      </c>
      <c r="B12" s="74" t="s">
        <v>321</v>
      </c>
      <c r="C12" s="75">
        <v>1</v>
      </c>
      <c r="D12" s="75">
        <v>1</v>
      </c>
      <c r="E12" s="75">
        <v>0</v>
      </c>
      <c r="F12" s="75">
        <v>0</v>
      </c>
      <c r="G12" s="75">
        <v>1</v>
      </c>
      <c r="H12" s="75">
        <v>1</v>
      </c>
      <c r="I12" s="75">
        <v>1</v>
      </c>
      <c r="J12" s="75">
        <v>1</v>
      </c>
      <c r="K12" s="75">
        <v>0</v>
      </c>
      <c r="L12" s="75">
        <v>0</v>
      </c>
      <c r="M12" s="75">
        <v>1</v>
      </c>
      <c r="N12" s="75">
        <v>1</v>
      </c>
      <c r="O12" s="75">
        <v>1</v>
      </c>
      <c r="P12" s="75">
        <v>1</v>
      </c>
      <c r="Q12" s="152">
        <v>0</v>
      </c>
    </row>
    <row r="13" spans="1:17" ht="20.100000000000001" customHeight="1">
      <c r="A13" s="151">
        <v>6</v>
      </c>
      <c r="B13" s="74" t="s">
        <v>322</v>
      </c>
      <c r="C13" s="75">
        <v>1</v>
      </c>
      <c r="D13" s="75">
        <v>1</v>
      </c>
      <c r="E13" s="75">
        <v>0</v>
      </c>
      <c r="F13" s="75">
        <v>0</v>
      </c>
      <c r="G13" s="75">
        <v>1</v>
      </c>
      <c r="H13" s="75">
        <v>1</v>
      </c>
      <c r="I13" s="75">
        <v>1</v>
      </c>
      <c r="J13" s="75">
        <v>1</v>
      </c>
      <c r="K13" s="75">
        <v>0</v>
      </c>
      <c r="L13" s="75">
        <v>0</v>
      </c>
      <c r="M13" s="75">
        <v>1</v>
      </c>
      <c r="N13" s="75">
        <v>1</v>
      </c>
      <c r="O13" s="75">
        <v>1</v>
      </c>
      <c r="P13" s="75">
        <v>1</v>
      </c>
      <c r="Q13" s="152">
        <v>0</v>
      </c>
    </row>
    <row r="14" spans="1:17" ht="20.100000000000001" customHeight="1">
      <c r="A14" s="151">
        <v>7</v>
      </c>
      <c r="B14" s="74" t="s">
        <v>323</v>
      </c>
      <c r="C14" s="75">
        <v>1</v>
      </c>
      <c r="D14" s="75">
        <v>1</v>
      </c>
      <c r="E14" s="75">
        <v>0</v>
      </c>
      <c r="F14" s="75">
        <v>0</v>
      </c>
      <c r="G14" s="75">
        <v>1</v>
      </c>
      <c r="H14" s="75">
        <v>1</v>
      </c>
      <c r="I14" s="75">
        <v>1</v>
      </c>
      <c r="J14" s="75">
        <v>1</v>
      </c>
      <c r="K14" s="75">
        <v>0</v>
      </c>
      <c r="L14" s="75">
        <v>0</v>
      </c>
      <c r="M14" s="75">
        <v>1</v>
      </c>
      <c r="N14" s="75">
        <v>1</v>
      </c>
      <c r="O14" s="75">
        <v>1</v>
      </c>
      <c r="P14" s="75">
        <v>1</v>
      </c>
      <c r="Q14" s="152">
        <v>0</v>
      </c>
    </row>
    <row r="15" spans="1:17" ht="20.100000000000001" customHeight="1">
      <c r="A15" s="151">
        <v>8</v>
      </c>
      <c r="B15" s="74" t="s">
        <v>324</v>
      </c>
      <c r="C15" s="75">
        <v>1</v>
      </c>
      <c r="D15" s="75">
        <v>1</v>
      </c>
      <c r="E15" s="75">
        <v>0</v>
      </c>
      <c r="F15" s="75">
        <v>0</v>
      </c>
      <c r="G15" s="75">
        <v>1</v>
      </c>
      <c r="H15" s="75">
        <v>1</v>
      </c>
      <c r="I15" s="75">
        <v>1</v>
      </c>
      <c r="J15" s="75">
        <v>1</v>
      </c>
      <c r="K15" s="75">
        <v>0</v>
      </c>
      <c r="L15" s="75">
        <v>0</v>
      </c>
      <c r="M15" s="75">
        <v>1</v>
      </c>
      <c r="N15" s="75">
        <v>1</v>
      </c>
      <c r="O15" s="75">
        <v>1</v>
      </c>
      <c r="P15" s="75">
        <v>1</v>
      </c>
      <c r="Q15" s="152">
        <v>0</v>
      </c>
    </row>
    <row r="16" spans="1:17" ht="20.100000000000001" customHeight="1">
      <c r="A16" s="151">
        <v>9</v>
      </c>
      <c r="B16" s="74" t="s">
        <v>325</v>
      </c>
      <c r="C16" s="75">
        <v>1</v>
      </c>
      <c r="D16" s="75">
        <v>1</v>
      </c>
      <c r="E16" s="75">
        <v>0</v>
      </c>
      <c r="F16" s="75">
        <v>0</v>
      </c>
      <c r="G16" s="75">
        <v>1</v>
      </c>
      <c r="H16" s="75">
        <v>1</v>
      </c>
      <c r="I16" s="75">
        <v>1</v>
      </c>
      <c r="J16" s="75">
        <v>1</v>
      </c>
      <c r="K16" s="75">
        <v>0</v>
      </c>
      <c r="L16" s="75">
        <v>0</v>
      </c>
      <c r="M16" s="75">
        <v>1</v>
      </c>
      <c r="N16" s="75">
        <v>1</v>
      </c>
      <c r="O16" s="75">
        <v>1</v>
      </c>
      <c r="P16" s="75">
        <v>1</v>
      </c>
      <c r="Q16" s="152">
        <v>0</v>
      </c>
    </row>
    <row r="17" spans="1:17" ht="20.100000000000001" customHeight="1">
      <c r="A17" s="151">
        <v>10</v>
      </c>
      <c r="B17" s="74" t="s">
        <v>326</v>
      </c>
      <c r="C17" s="75">
        <v>1</v>
      </c>
      <c r="D17" s="75">
        <v>1</v>
      </c>
      <c r="E17" s="75">
        <v>0</v>
      </c>
      <c r="F17" s="75">
        <v>0</v>
      </c>
      <c r="G17" s="75">
        <v>1</v>
      </c>
      <c r="H17" s="75">
        <v>1</v>
      </c>
      <c r="I17" s="75">
        <v>1</v>
      </c>
      <c r="J17" s="75">
        <v>1</v>
      </c>
      <c r="K17" s="75">
        <v>0</v>
      </c>
      <c r="L17" s="75">
        <v>0</v>
      </c>
      <c r="M17" s="75">
        <v>1</v>
      </c>
      <c r="N17" s="75">
        <v>1</v>
      </c>
      <c r="O17" s="75">
        <v>1</v>
      </c>
      <c r="P17" s="75">
        <v>1</v>
      </c>
      <c r="Q17" s="152">
        <v>0</v>
      </c>
    </row>
    <row r="18" spans="1:17" ht="20.100000000000001" customHeight="1">
      <c r="A18" s="151">
        <v>11</v>
      </c>
      <c r="B18" s="74" t="s">
        <v>327</v>
      </c>
      <c r="C18" s="75">
        <v>1</v>
      </c>
      <c r="D18" s="75">
        <v>1</v>
      </c>
      <c r="E18" s="75">
        <v>0</v>
      </c>
      <c r="F18" s="75">
        <v>0</v>
      </c>
      <c r="G18" s="75">
        <v>1</v>
      </c>
      <c r="H18" s="75">
        <v>1</v>
      </c>
      <c r="I18" s="75">
        <v>1</v>
      </c>
      <c r="J18" s="75">
        <v>1</v>
      </c>
      <c r="K18" s="75">
        <v>0</v>
      </c>
      <c r="L18" s="75">
        <v>0</v>
      </c>
      <c r="M18" s="75">
        <v>1</v>
      </c>
      <c r="N18" s="75">
        <v>1</v>
      </c>
      <c r="O18" s="75">
        <v>1</v>
      </c>
      <c r="P18" s="75">
        <v>1</v>
      </c>
      <c r="Q18" s="152">
        <v>0</v>
      </c>
    </row>
    <row r="19" spans="1:17" ht="20.100000000000001" customHeight="1" thickBot="1">
      <c r="A19" s="153">
        <v>12</v>
      </c>
      <c r="B19" s="154" t="s">
        <v>328</v>
      </c>
      <c r="C19" s="155">
        <v>1</v>
      </c>
      <c r="D19" s="155">
        <v>1</v>
      </c>
      <c r="E19" s="155">
        <v>0</v>
      </c>
      <c r="F19" s="155">
        <v>0</v>
      </c>
      <c r="G19" s="155">
        <v>1</v>
      </c>
      <c r="H19" s="155">
        <v>1</v>
      </c>
      <c r="I19" s="155">
        <v>1</v>
      </c>
      <c r="J19" s="155">
        <v>1</v>
      </c>
      <c r="K19" s="155">
        <v>0</v>
      </c>
      <c r="L19" s="155">
        <v>0</v>
      </c>
      <c r="M19" s="155">
        <v>1</v>
      </c>
      <c r="N19" s="155">
        <v>1</v>
      </c>
      <c r="O19" s="155">
        <v>1</v>
      </c>
      <c r="P19" s="155">
        <v>1</v>
      </c>
      <c r="Q19" s="156">
        <v>0</v>
      </c>
    </row>
    <row r="20" spans="1:17" ht="16.2" thickTop="1">
      <c r="B20" s="76" t="s">
        <v>329</v>
      </c>
      <c r="M20" s="287"/>
      <c r="N20" s="287"/>
      <c r="O20" s="287"/>
      <c r="P20" s="287"/>
    </row>
    <row r="21" spans="1:17">
      <c r="B21" s="77" t="s">
        <v>330</v>
      </c>
      <c r="M21" s="276"/>
      <c r="N21" s="276"/>
      <c r="O21" s="276"/>
      <c r="P21" s="276"/>
    </row>
    <row r="22" spans="1:17">
      <c r="B22" s="77" t="s">
        <v>331</v>
      </c>
      <c r="M22" s="276"/>
      <c r="N22" s="276"/>
      <c r="O22" s="276"/>
      <c r="P22" s="276"/>
    </row>
    <row r="23" spans="1:17">
      <c r="B23" s="77" t="s">
        <v>332</v>
      </c>
    </row>
    <row r="24" spans="1:17">
      <c r="B24" s="77" t="s">
        <v>333</v>
      </c>
    </row>
    <row r="25" spans="1:17">
      <c r="B25" s="77" t="s">
        <v>334</v>
      </c>
    </row>
    <row r="26" spans="1:17">
      <c r="B26" s="77" t="s">
        <v>335</v>
      </c>
    </row>
    <row r="27" spans="1:17" ht="38.25" customHeight="1">
      <c r="B27" s="288" t="s">
        <v>336</v>
      </c>
      <c r="C27" s="288"/>
      <c r="D27" s="288"/>
      <c r="E27" s="288"/>
      <c r="F27" s="288"/>
      <c r="G27" s="288"/>
      <c r="H27" s="288"/>
      <c r="I27" s="288"/>
      <c r="J27" s="288"/>
      <c r="K27" s="288"/>
      <c r="L27" s="288"/>
      <c r="M27" s="288"/>
      <c r="N27" s="288"/>
      <c r="O27" s="288"/>
      <c r="P27" s="288"/>
      <c r="Q27" s="288"/>
    </row>
    <row r="28" spans="1:17" ht="38.25" customHeight="1">
      <c r="B28" s="242"/>
      <c r="C28" s="242"/>
      <c r="D28" s="242"/>
      <c r="E28" s="242"/>
      <c r="F28" s="242"/>
      <c r="G28" s="242"/>
      <c r="H28" s="242"/>
      <c r="I28" s="242"/>
      <c r="J28" s="242"/>
      <c r="K28" s="242"/>
      <c r="L28" s="242"/>
      <c r="M28" s="242"/>
      <c r="N28" s="242"/>
      <c r="O28" s="242"/>
      <c r="P28" s="242"/>
      <c r="Q28" s="242"/>
    </row>
    <row r="29" spans="1:17" ht="24" customHeight="1">
      <c r="A29" s="276" t="s">
        <v>337</v>
      </c>
      <c r="B29" s="276"/>
      <c r="C29" s="276"/>
      <c r="D29" s="276"/>
      <c r="E29" s="276"/>
      <c r="F29" s="276"/>
      <c r="G29" s="276"/>
    </row>
    <row r="30" spans="1:17" ht="33" customHeight="1">
      <c r="A30" s="275" t="s">
        <v>338</v>
      </c>
      <c r="B30" s="276"/>
      <c r="C30" s="276"/>
      <c r="D30" s="276"/>
      <c r="E30" s="276"/>
      <c r="F30" s="276"/>
      <c r="G30" s="276"/>
    </row>
    <row r="31" spans="1:17">
      <c r="A31" s="78"/>
      <c r="B31" s="79"/>
      <c r="C31" s="79"/>
      <c r="D31" s="79"/>
      <c r="E31" s="79"/>
      <c r="F31" s="79"/>
      <c r="G31" s="79"/>
    </row>
    <row r="32" spans="1:17" ht="16.2" thickBot="1">
      <c r="A32" s="80"/>
      <c r="F32" s="287" t="s">
        <v>339</v>
      </c>
      <c r="G32" s="287"/>
    </row>
    <row r="33" spans="1:7" ht="16.2" thickTop="1">
      <c r="A33" s="289" t="s">
        <v>302</v>
      </c>
      <c r="B33" s="291" t="s">
        <v>340</v>
      </c>
      <c r="C33" s="293"/>
      <c r="D33" s="293"/>
      <c r="E33" s="293"/>
      <c r="F33" s="293"/>
      <c r="G33" s="294"/>
    </row>
    <row r="34" spans="1:7" ht="109.2">
      <c r="A34" s="290"/>
      <c r="B34" s="292"/>
      <c r="C34" s="72" t="s">
        <v>84</v>
      </c>
      <c r="D34" s="72" t="s">
        <v>341</v>
      </c>
      <c r="E34" s="72" t="s">
        <v>83</v>
      </c>
      <c r="F34" s="72" t="s">
        <v>342</v>
      </c>
      <c r="G34" s="157" t="s">
        <v>343</v>
      </c>
    </row>
    <row r="35" spans="1:7">
      <c r="A35" s="158" t="s">
        <v>5</v>
      </c>
      <c r="B35" s="159" t="s">
        <v>317</v>
      </c>
      <c r="C35" s="160"/>
      <c r="D35" s="160"/>
      <c r="E35" s="160"/>
      <c r="F35" s="160"/>
      <c r="G35" s="161"/>
    </row>
    <row r="36" spans="1:7">
      <c r="A36" s="162">
        <v>1</v>
      </c>
      <c r="B36" s="163" t="s">
        <v>344</v>
      </c>
      <c r="C36" s="164">
        <v>1</v>
      </c>
      <c r="D36" s="164">
        <v>1</v>
      </c>
      <c r="E36" s="164">
        <v>1</v>
      </c>
      <c r="F36" s="164">
        <v>1</v>
      </c>
      <c r="G36" s="165">
        <v>1</v>
      </c>
    </row>
    <row r="37" spans="1:7">
      <c r="A37" s="162">
        <v>2</v>
      </c>
      <c r="B37" s="163" t="s">
        <v>345</v>
      </c>
      <c r="C37" s="164">
        <v>1</v>
      </c>
      <c r="D37" s="164">
        <v>1</v>
      </c>
      <c r="E37" s="164">
        <v>1</v>
      </c>
      <c r="F37" s="164">
        <v>1</v>
      </c>
      <c r="G37" s="165">
        <v>1</v>
      </c>
    </row>
    <row r="38" spans="1:7">
      <c r="A38" s="162">
        <v>3</v>
      </c>
      <c r="B38" s="163" t="s">
        <v>346</v>
      </c>
      <c r="C38" s="164">
        <v>1</v>
      </c>
      <c r="D38" s="164">
        <v>1</v>
      </c>
      <c r="E38" s="164">
        <v>1</v>
      </c>
      <c r="F38" s="164">
        <v>1</v>
      </c>
      <c r="G38" s="165">
        <v>1</v>
      </c>
    </row>
    <row r="39" spans="1:7">
      <c r="A39" s="162">
        <v>4</v>
      </c>
      <c r="B39" s="163" t="s">
        <v>347</v>
      </c>
      <c r="C39" s="164">
        <v>1</v>
      </c>
      <c r="D39" s="164">
        <v>1</v>
      </c>
      <c r="E39" s="164">
        <v>1</v>
      </c>
      <c r="F39" s="164">
        <v>1</v>
      </c>
      <c r="G39" s="165">
        <v>1</v>
      </c>
    </row>
    <row r="40" spans="1:7">
      <c r="A40" s="162">
        <v>5</v>
      </c>
      <c r="B40" s="163" t="s">
        <v>348</v>
      </c>
      <c r="C40" s="164">
        <v>1</v>
      </c>
      <c r="D40" s="164">
        <v>1</v>
      </c>
      <c r="E40" s="164">
        <v>1</v>
      </c>
      <c r="F40" s="164">
        <v>1</v>
      </c>
      <c r="G40" s="165">
        <v>1</v>
      </c>
    </row>
    <row r="41" spans="1:7">
      <c r="A41" s="162">
        <v>6</v>
      </c>
      <c r="B41" s="163" t="s">
        <v>349</v>
      </c>
      <c r="C41" s="164">
        <v>1</v>
      </c>
      <c r="D41" s="164">
        <v>1</v>
      </c>
      <c r="E41" s="164">
        <v>1</v>
      </c>
      <c r="F41" s="164">
        <v>1</v>
      </c>
      <c r="G41" s="165">
        <v>1</v>
      </c>
    </row>
    <row r="42" spans="1:7">
      <c r="A42" s="162">
        <v>7</v>
      </c>
      <c r="B42" s="163" t="s">
        <v>350</v>
      </c>
      <c r="C42" s="164">
        <v>1</v>
      </c>
      <c r="D42" s="164">
        <v>1</v>
      </c>
      <c r="E42" s="164">
        <v>1</v>
      </c>
      <c r="F42" s="164">
        <v>1</v>
      </c>
      <c r="G42" s="165">
        <v>1</v>
      </c>
    </row>
    <row r="43" spans="1:7">
      <c r="A43" s="162">
        <v>8</v>
      </c>
      <c r="B43" s="163" t="s">
        <v>351</v>
      </c>
      <c r="C43" s="164">
        <v>1</v>
      </c>
      <c r="D43" s="164">
        <v>1</v>
      </c>
      <c r="E43" s="164">
        <v>1</v>
      </c>
      <c r="F43" s="164">
        <v>1</v>
      </c>
      <c r="G43" s="165">
        <v>1</v>
      </c>
    </row>
    <row r="44" spans="1:7">
      <c r="A44" s="162">
        <v>9</v>
      </c>
      <c r="B44" s="163" t="s">
        <v>352</v>
      </c>
      <c r="C44" s="164">
        <v>1</v>
      </c>
      <c r="D44" s="164">
        <v>1</v>
      </c>
      <c r="E44" s="164">
        <v>1</v>
      </c>
      <c r="F44" s="164">
        <v>1</v>
      </c>
      <c r="G44" s="165">
        <v>1</v>
      </c>
    </row>
    <row r="45" spans="1:7">
      <c r="A45" s="162">
        <v>10</v>
      </c>
      <c r="B45" s="163" t="s">
        <v>353</v>
      </c>
      <c r="C45" s="164">
        <v>1</v>
      </c>
      <c r="D45" s="164">
        <v>1</v>
      </c>
      <c r="E45" s="164">
        <v>1</v>
      </c>
      <c r="F45" s="164">
        <v>1</v>
      </c>
      <c r="G45" s="165">
        <v>1</v>
      </c>
    </row>
    <row r="46" spans="1:7">
      <c r="A46" s="158" t="s">
        <v>9</v>
      </c>
      <c r="B46" s="159" t="s">
        <v>318</v>
      </c>
      <c r="C46" s="160"/>
      <c r="D46" s="160"/>
      <c r="E46" s="160"/>
      <c r="F46" s="160"/>
      <c r="G46" s="161"/>
    </row>
    <row r="47" spans="1:7">
      <c r="A47" s="162">
        <v>1</v>
      </c>
      <c r="B47" s="163" t="s">
        <v>354</v>
      </c>
      <c r="C47" s="296" t="s">
        <v>355</v>
      </c>
      <c r="D47" s="296"/>
      <c r="E47" s="296"/>
      <c r="F47" s="296"/>
      <c r="G47" s="165">
        <v>1</v>
      </c>
    </row>
    <row r="48" spans="1:7">
      <c r="A48" s="162">
        <v>2</v>
      </c>
      <c r="B48" s="163" t="s">
        <v>356</v>
      </c>
      <c r="C48" s="296"/>
      <c r="D48" s="296"/>
      <c r="E48" s="296"/>
      <c r="F48" s="296"/>
      <c r="G48" s="165">
        <v>1</v>
      </c>
    </row>
    <row r="49" spans="1:7">
      <c r="A49" s="166">
        <v>3</v>
      </c>
      <c r="B49" s="167" t="s">
        <v>357</v>
      </c>
      <c r="C49" s="296"/>
      <c r="D49" s="296"/>
      <c r="E49" s="296"/>
      <c r="F49" s="296"/>
      <c r="G49" s="168">
        <v>1</v>
      </c>
    </row>
    <row r="50" spans="1:7">
      <c r="A50" s="162">
        <v>4</v>
      </c>
      <c r="B50" s="163" t="s">
        <v>358</v>
      </c>
      <c r="C50" s="296"/>
      <c r="D50" s="296"/>
      <c r="E50" s="296"/>
      <c r="F50" s="296"/>
      <c r="G50" s="165">
        <v>1</v>
      </c>
    </row>
    <row r="51" spans="1:7">
      <c r="A51" s="162">
        <v>5</v>
      </c>
      <c r="B51" s="163" t="s">
        <v>359</v>
      </c>
      <c r="C51" s="296"/>
      <c r="D51" s="296"/>
      <c r="E51" s="296"/>
      <c r="F51" s="296"/>
      <c r="G51" s="165">
        <v>1</v>
      </c>
    </row>
    <row r="52" spans="1:7">
      <c r="A52" s="162">
        <v>6</v>
      </c>
      <c r="B52" s="163" t="s">
        <v>360</v>
      </c>
      <c r="C52" s="164">
        <v>1</v>
      </c>
      <c r="D52" s="164">
        <v>1</v>
      </c>
      <c r="E52" s="164">
        <v>1</v>
      </c>
      <c r="F52" s="164">
        <v>1</v>
      </c>
      <c r="G52" s="165">
        <v>1</v>
      </c>
    </row>
    <row r="53" spans="1:7">
      <c r="A53" s="162">
        <v>7</v>
      </c>
      <c r="B53" s="163" t="s">
        <v>361</v>
      </c>
      <c r="C53" s="164">
        <v>1</v>
      </c>
      <c r="D53" s="164">
        <v>1</v>
      </c>
      <c r="E53" s="164">
        <v>1</v>
      </c>
      <c r="F53" s="164">
        <v>1</v>
      </c>
      <c r="G53" s="165">
        <v>1</v>
      </c>
    </row>
    <row r="54" spans="1:7">
      <c r="A54" s="158" t="s">
        <v>13</v>
      </c>
      <c r="B54" s="159" t="s">
        <v>319</v>
      </c>
      <c r="C54" s="160"/>
      <c r="D54" s="160"/>
      <c r="E54" s="160"/>
      <c r="F54" s="160"/>
      <c r="G54" s="161"/>
    </row>
    <row r="55" spans="1:7">
      <c r="A55" s="162">
        <v>1</v>
      </c>
      <c r="B55" s="163" t="s">
        <v>362</v>
      </c>
      <c r="C55" s="164">
        <v>1</v>
      </c>
      <c r="D55" s="164">
        <v>1</v>
      </c>
      <c r="E55" s="164">
        <v>1</v>
      </c>
      <c r="F55" s="164">
        <v>1</v>
      </c>
      <c r="G55" s="165">
        <v>1</v>
      </c>
    </row>
    <row r="56" spans="1:7">
      <c r="A56" s="162">
        <v>2</v>
      </c>
      <c r="B56" s="163" t="s">
        <v>363</v>
      </c>
      <c r="C56" s="164">
        <v>1</v>
      </c>
      <c r="D56" s="164">
        <v>1</v>
      </c>
      <c r="E56" s="164">
        <v>1</v>
      </c>
      <c r="F56" s="164">
        <v>1</v>
      </c>
      <c r="G56" s="165">
        <v>1</v>
      </c>
    </row>
    <row r="57" spans="1:7">
      <c r="A57" s="162">
        <v>3</v>
      </c>
      <c r="B57" s="163" t="s">
        <v>364</v>
      </c>
      <c r="C57" s="164">
        <v>1</v>
      </c>
      <c r="D57" s="164">
        <v>1</v>
      </c>
      <c r="E57" s="164">
        <v>1</v>
      </c>
      <c r="F57" s="164">
        <v>1</v>
      </c>
      <c r="G57" s="165">
        <v>1</v>
      </c>
    </row>
    <row r="58" spans="1:7">
      <c r="A58" s="162">
        <v>4</v>
      </c>
      <c r="B58" s="163" t="s">
        <v>365</v>
      </c>
      <c r="C58" s="164">
        <v>1</v>
      </c>
      <c r="D58" s="164">
        <v>1</v>
      </c>
      <c r="E58" s="164">
        <v>1</v>
      </c>
      <c r="F58" s="164">
        <v>1</v>
      </c>
      <c r="G58" s="165">
        <v>1</v>
      </c>
    </row>
    <row r="59" spans="1:7">
      <c r="A59" s="162">
        <v>5</v>
      </c>
      <c r="B59" s="163" t="s">
        <v>366</v>
      </c>
      <c r="C59" s="164">
        <v>1</v>
      </c>
      <c r="D59" s="164">
        <v>1</v>
      </c>
      <c r="E59" s="164">
        <v>1</v>
      </c>
      <c r="F59" s="164">
        <v>1</v>
      </c>
      <c r="G59" s="165">
        <v>1</v>
      </c>
    </row>
    <row r="60" spans="1:7">
      <c r="A60" s="162">
        <v>6</v>
      </c>
      <c r="B60" s="163" t="s">
        <v>367</v>
      </c>
      <c r="C60" s="164">
        <v>1</v>
      </c>
      <c r="D60" s="164">
        <v>1</v>
      </c>
      <c r="E60" s="164">
        <v>1</v>
      </c>
      <c r="F60" s="164">
        <v>1</v>
      </c>
      <c r="G60" s="165">
        <v>1</v>
      </c>
    </row>
    <row r="61" spans="1:7">
      <c r="A61" s="162">
        <v>7</v>
      </c>
      <c r="B61" s="163" t="s">
        <v>368</v>
      </c>
      <c r="C61" s="164">
        <v>1</v>
      </c>
      <c r="D61" s="164">
        <v>1</v>
      </c>
      <c r="E61" s="164">
        <v>1</v>
      </c>
      <c r="F61" s="164">
        <v>1</v>
      </c>
      <c r="G61" s="165">
        <v>1</v>
      </c>
    </row>
    <row r="62" spans="1:7">
      <c r="A62" s="162">
        <v>8</v>
      </c>
      <c r="B62" s="163" t="s">
        <v>369</v>
      </c>
      <c r="C62" s="164">
        <v>1</v>
      </c>
      <c r="D62" s="164">
        <v>1</v>
      </c>
      <c r="E62" s="164">
        <v>1</v>
      </c>
      <c r="F62" s="164">
        <v>1</v>
      </c>
      <c r="G62" s="165">
        <v>1</v>
      </c>
    </row>
    <row r="63" spans="1:7">
      <c r="A63" s="162">
        <v>9</v>
      </c>
      <c r="B63" s="163" t="s">
        <v>370</v>
      </c>
      <c r="C63" s="164">
        <v>1</v>
      </c>
      <c r="D63" s="164">
        <v>1</v>
      </c>
      <c r="E63" s="164">
        <v>1</v>
      </c>
      <c r="F63" s="164">
        <v>1</v>
      </c>
      <c r="G63" s="165">
        <v>1</v>
      </c>
    </row>
    <row r="64" spans="1:7">
      <c r="A64" s="158" t="s">
        <v>15</v>
      </c>
      <c r="B64" s="159" t="s">
        <v>371</v>
      </c>
      <c r="C64" s="160"/>
      <c r="D64" s="160"/>
      <c r="E64" s="160"/>
      <c r="F64" s="160"/>
      <c r="G64" s="161"/>
    </row>
    <row r="65" spans="1:7">
      <c r="A65" s="162">
        <v>1</v>
      </c>
      <c r="B65" s="163" t="s">
        <v>372</v>
      </c>
      <c r="C65" s="164">
        <v>1</v>
      </c>
      <c r="D65" s="164">
        <v>1</v>
      </c>
      <c r="E65" s="164">
        <v>1</v>
      </c>
      <c r="F65" s="164">
        <v>1</v>
      </c>
      <c r="G65" s="165">
        <v>1</v>
      </c>
    </row>
    <row r="66" spans="1:7">
      <c r="A66" s="162">
        <v>2</v>
      </c>
      <c r="B66" s="163" t="s">
        <v>373</v>
      </c>
      <c r="C66" s="164">
        <v>1</v>
      </c>
      <c r="D66" s="164">
        <v>1</v>
      </c>
      <c r="E66" s="164">
        <v>1</v>
      </c>
      <c r="F66" s="164">
        <v>1</v>
      </c>
      <c r="G66" s="165">
        <v>1</v>
      </c>
    </row>
    <row r="67" spans="1:7">
      <c r="A67" s="162">
        <v>3</v>
      </c>
      <c r="B67" s="163" t="s">
        <v>374</v>
      </c>
      <c r="C67" s="164">
        <v>1</v>
      </c>
      <c r="D67" s="164">
        <v>1</v>
      </c>
      <c r="E67" s="164">
        <v>1</v>
      </c>
      <c r="F67" s="164">
        <v>1</v>
      </c>
      <c r="G67" s="165">
        <v>1</v>
      </c>
    </row>
    <row r="68" spans="1:7">
      <c r="A68" s="162">
        <v>4</v>
      </c>
      <c r="B68" s="163" t="s">
        <v>375</v>
      </c>
      <c r="C68" s="164">
        <v>1</v>
      </c>
      <c r="D68" s="164">
        <v>1</v>
      </c>
      <c r="E68" s="164">
        <v>1</v>
      </c>
      <c r="F68" s="164">
        <v>1</v>
      </c>
      <c r="G68" s="165">
        <v>1</v>
      </c>
    </row>
    <row r="69" spans="1:7">
      <c r="A69" s="162">
        <v>5</v>
      </c>
      <c r="B69" s="163" t="s">
        <v>376</v>
      </c>
      <c r="C69" s="164">
        <v>1</v>
      </c>
      <c r="D69" s="164">
        <v>1</v>
      </c>
      <c r="E69" s="164">
        <v>1</v>
      </c>
      <c r="F69" s="164">
        <v>1</v>
      </c>
      <c r="G69" s="165">
        <v>1</v>
      </c>
    </row>
    <row r="70" spans="1:7">
      <c r="A70" s="162">
        <v>6</v>
      </c>
      <c r="B70" s="163" t="s">
        <v>377</v>
      </c>
      <c r="C70" s="164">
        <v>1</v>
      </c>
      <c r="D70" s="164">
        <v>1</v>
      </c>
      <c r="E70" s="164">
        <v>1</v>
      </c>
      <c r="F70" s="164">
        <v>1</v>
      </c>
      <c r="G70" s="165">
        <v>1</v>
      </c>
    </row>
    <row r="71" spans="1:7">
      <c r="A71" s="162">
        <v>7</v>
      </c>
      <c r="B71" s="163" t="s">
        <v>378</v>
      </c>
      <c r="C71" s="164">
        <v>1</v>
      </c>
      <c r="D71" s="164">
        <v>1</v>
      </c>
      <c r="E71" s="164">
        <v>1</v>
      </c>
      <c r="F71" s="164">
        <v>1</v>
      </c>
      <c r="G71" s="165">
        <v>1</v>
      </c>
    </row>
    <row r="72" spans="1:7">
      <c r="A72" s="162">
        <v>8</v>
      </c>
      <c r="B72" s="163" t="s">
        <v>379</v>
      </c>
      <c r="C72" s="164">
        <v>1</v>
      </c>
      <c r="D72" s="164">
        <v>1</v>
      </c>
      <c r="E72" s="164">
        <v>1</v>
      </c>
      <c r="F72" s="164">
        <v>1</v>
      </c>
      <c r="G72" s="165">
        <v>1</v>
      </c>
    </row>
    <row r="73" spans="1:7">
      <c r="A73" s="162">
        <v>9</v>
      </c>
      <c r="B73" s="163" t="s">
        <v>380</v>
      </c>
      <c r="C73" s="164">
        <v>1</v>
      </c>
      <c r="D73" s="164">
        <v>1</v>
      </c>
      <c r="E73" s="164">
        <v>1</v>
      </c>
      <c r="F73" s="164">
        <v>1</v>
      </c>
      <c r="G73" s="165">
        <v>1</v>
      </c>
    </row>
    <row r="74" spans="1:7">
      <c r="A74" s="162">
        <v>10</v>
      </c>
      <c r="B74" s="163" t="s">
        <v>381</v>
      </c>
      <c r="C74" s="164">
        <v>1</v>
      </c>
      <c r="D74" s="164">
        <v>1</v>
      </c>
      <c r="E74" s="164">
        <v>1</v>
      </c>
      <c r="F74" s="164">
        <v>1</v>
      </c>
      <c r="G74" s="165">
        <v>1</v>
      </c>
    </row>
    <row r="75" spans="1:7">
      <c r="A75" s="162">
        <v>11</v>
      </c>
      <c r="B75" s="163" t="s">
        <v>382</v>
      </c>
      <c r="C75" s="164">
        <v>1</v>
      </c>
      <c r="D75" s="164">
        <v>1</v>
      </c>
      <c r="E75" s="164">
        <v>1</v>
      </c>
      <c r="F75" s="164">
        <v>1</v>
      </c>
      <c r="G75" s="165">
        <v>1</v>
      </c>
    </row>
    <row r="76" spans="1:7">
      <c r="A76" s="162">
        <v>12</v>
      </c>
      <c r="B76" s="163" t="s">
        <v>383</v>
      </c>
      <c r="C76" s="164">
        <v>1</v>
      </c>
      <c r="D76" s="164">
        <v>1</v>
      </c>
      <c r="E76" s="164">
        <v>1</v>
      </c>
      <c r="F76" s="164">
        <v>1</v>
      </c>
      <c r="G76" s="165">
        <v>1</v>
      </c>
    </row>
    <row r="77" spans="1:7">
      <c r="A77" s="158" t="s">
        <v>17</v>
      </c>
      <c r="B77" s="159" t="s">
        <v>321</v>
      </c>
      <c r="C77" s="160"/>
      <c r="D77" s="160"/>
      <c r="E77" s="160"/>
      <c r="F77" s="160"/>
      <c r="G77" s="161"/>
    </row>
    <row r="78" spans="1:7">
      <c r="A78" s="162">
        <v>1</v>
      </c>
      <c r="B78" s="169" t="s">
        <v>384</v>
      </c>
      <c r="C78" s="164">
        <v>1</v>
      </c>
      <c r="D78" s="164">
        <v>1</v>
      </c>
      <c r="E78" s="164">
        <v>1</v>
      </c>
      <c r="F78" s="164">
        <v>1</v>
      </c>
      <c r="G78" s="165">
        <v>1</v>
      </c>
    </row>
    <row r="79" spans="1:7">
      <c r="A79" s="162">
        <v>2</v>
      </c>
      <c r="B79" s="169" t="s">
        <v>385</v>
      </c>
      <c r="C79" s="164">
        <v>1</v>
      </c>
      <c r="D79" s="164">
        <v>1</v>
      </c>
      <c r="E79" s="164">
        <v>1</v>
      </c>
      <c r="F79" s="164">
        <v>1</v>
      </c>
      <c r="G79" s="165">
        <v>1</v>
      </c>
    </row>
    <row r="80" spans="1:7">
      <c r="A80" s="162">
        <v>3</v>
      </c>
      <c r="B80" s="169" t="s">
        <v>386</v>
      </c>
      <c r="C80" s="164">
        <v>1</v>
      </c>
      <c r="D80" s="164">
        <v>1</v>
      </c>
      <c r="E80" s="164">
        <v>1</v>
      </c>
      <c r="F80" s="164">
        <v>1</v>
      </c>
      <c r="G80" s="165">
        <v>1</v>
      </c>
    </row>
    <row r="81" spans="1:7">
      <c r="A81" s="162">
        <v>4</v>
      </c>
      <c r="B81" s="169" t="s">
        <v>387</v>
      </c>
      <c r="C81" s="164">
        <v>1</v>
      </c>
      <c r="D81" s="164">
        <v>1</v>
      </c>
      <c r="E81" s="164">
        <v>1</v>
      </c>
      <c r="F81" s="164">
        <v>1</v>
      </c>
      <c r="G81" s="165">
        <v>1</v>
      </c>
    </row>
    <row r="82" spans="1:7">
      <c r="A82" s="162">
        <v>5</v>
      </c>
      <c r="B82" s="169" t="s">
        <v>388</v>
      </c>
      <c r="C82" s="164">
        <v>1</v>
      </c>
      <c r="D82" s="164">
        <v>1</v>
      </c>
      <c r="E82" s="164">
        <v>1</v>
      </c>
      <c r="F82" s="164">
        <v>1</v>
      </c>
      <c r="G82" s="165">
        <v>1</v>
      </c>
    </row>
    <row r="83" spans="1:7">
      <c r="A83" s="162">
        <v>6</v>
      </c>
      <c r="B83" s="169" t="s">
        <v>389</v>
      </c>
      <c r="C83" s="164">
        <v>1</v>
      </c>
      <c r="D83" s="164">
        <v>1</v>
      </c>
      <c r="E83" s="164">
        <v>1</v>
      </c>
      <c r="F83" s="164">
        <v>1</v>
      </c>
      <c r="G83" s="165">
        <v>1</v>
      </c>
    </row>
    <row r="84" spans="1:7">
      <c r="A84" s="162">
        <v>7</v>
      </c>
      <c r="B84" s="169" t="s">
        <v>390</v>
      </c>
      <c r="C84" s="164">
        <v>1</v>
      </c>
      <c r="D84" s="164">
        <v>1</v>
      </c>
      <c r="E84" s="164">
        <v>1</v>
      </c>
      <c r="F84" s="164">
        <v>1</v>
      </c>
      <c r="G84" s="165">
        <v>1</v>
      </c>
    </row>
    <row r="85" spans="1:7">
      <c r="A85" s="162">
        <v>8</v>
      </c>
      <c r="B85" s="169" t="s">
        <v>391</v>
      </c>
      <c r="C85" s="164">
        <v>1</v>
      </c>
      <c r="D85" s="164">
        <v>1</v>
      </c>
      <c r="E85" s="164">
        <v>1</v>
      </c>
      <c r="F85" s="164">
        <v>1</v>
      </c>
      <c r="G85" s="165">
        <v>1</v>
      </c>
    </row>
    <row r="86" spans="1:7">
      <c r="A86" s="162">
        <v>9</v>
      </c>
      <c r="B86" s="169" t="s">
        <v>392</v>
      </c>
      <c r="C86" s="164">
        <v>1</v>
      </c>
      <c r="D86" s="164">
        <v>1</v>
      </c>
      <c r="E86" s="164">
        <v>1</v>
      </c>
      <c r="F86" s="164">
        <v>1</v>
      </c>
      <c r="G86" s="165">
        <v>1</v>
      </c>
    </row>
    <row r="87" spans="1:7">
      <c r="A87" s="162">
        <v>10</v>
      </c>
      <c r="B87" s="169" t="s">
        <v>393</v>
      </c>
      <c r="C87" s="164">
        <v>1</v>
      </c>
      <c r="D87" s="164">
        <v>1</v>
      </c>
      <c r="E87" s="164">
        <v>1</v>
      </c>
      <c r="F87" s="164">
        <v>1</v>
      </c>
      <c r="G87" s="165">
        <v>1</v>
      </c>
    </row>
    <row r="88" spans="1:7">
      <c r="A88" s="162">
        <v>11</v>
      </c>
      <c r="B88" s="169" t="s">
        <v>394</v>
      </c>
      <c r="C88" s="164">
        <v>1</v>
      </c>
      <c r="D88" s="164">
        <v>1</v>
      </c>
      <c r="E88" s="164">
        <v>1</v>
      </c>
      <c r="F88" s="164">
        <v>1</v>
      </c>
      <c r="G88" s="165">
        <v>1</v>
      </c>
    </row>
    <row r="89" spans="1:7">
      <c r="A89" s="162">
        <v>12</v>
      </c>
      <c r="B89" s="169" t="s">
        <v>395</v>
      </c>
      <c r="C89" s="164">
        <v>1</v>
      </c>
      <c r="D89" s="164">
        <v>1</v>
      </c>
      <c r="E89" s="164">
        <v>1</v>
      </c>
      <c r="F89" s="164">
        <v>1</v>
      </c>
      <c r="G89" s="165">
        <v>1</v>
      </c>
    </row>
    <row r="90" spans="1:7">
      <c r="A90" s="162">
        <v>13</v>
      </c>
      <c r="B90" s="169" t="s">
        <v>396</v>
      </c>
      <c r="C90" s="164">
        <v>1</v>
      </c>
      <c r="D90" s="164">
        <v>1</v>
      </c>
      <c r="E90" s="164">
        <v>1</v>
      </c>
      <c r="F90" s="164">
        <v>1</v>
      </c>
      <c r="G90" s="165">
        <v>1</v>
      </c>
    </row>
    <row r="91" spans="1:7">
      <c r="A91" s="158" t="s">
        <v>117</v>
      </c>
      <c r="B91" s="170" t="s">
        <v>397</v>
      </c>
      <c r="C91" s="164"/>
      <c r="D91" s="164"/>
      <c r="E91" s="164"/>
      <c r="F91" s="164"/>
      <c r="G91" s="165"/>
    </row>
    <row r="92" spans="1:7">
      <c r="A92" s="162">
        <v>1</v>
      </c>
      <c r="B92" s="169" t="s">
        <v>398</v>
      </c>
      <c r="C92" s="296" t="s">
        <v>399</v>
      </c>
      <c r="D92" s="297"/>
      <c r="E92" s="297"/>
      <c r="F92" s="297"/>
      <c r="G92" s="165">
        <v>1</v>
      </c>
    </row>
    <row r="93" spans="1:7">
      <c r="A93" s="162">
        <v>2</v>
      </c>
      <c r="B93" s="169" t="s">
        <v>400</v>
      </c>
      <c r="C93" s="297"/>
      <c r="D93" s="297"/>
      <c r="E93" s="297"/>
      <c r="F93" s="297"/>
      <c r="G93" s="165">
        <v>1</v>
      </c>
    </row>
    <row r="94" spans="1:7">
      <c r="A94" s="162">
        <v>3</v>
      </c>
      <c r="B94" s="169" t="s">
        <v>401</v>
      </c>
      <c r="C94" s="297"/>
      <c r="D94" s="297"/>
      <c r="E94" s="297"/>
      <c r="F94" s="297"/>
      <c r="G94" s="165">
        <v>1</v>
      </c>
    </row>
    <row r="95" spans="1:7">
      <c r="A95" s="162">
        <v>4</v>
      </c>
      <c r="B95" s="169" t="s">
        <v>402</v>
      </c>
      <c r="C95" s="297"/>
      <c r="D95" s="297"/>
      <c r="E95" s="297"/>
      <c r="F95" s="297"/>
      <c r="G95" s="165">
        <v>1</v>
      </c>
    </row>
    <row r="96" spans="1:7">
      <c r="A96" s="162">
        <v>5</v>
      </c>
      <c r="B96" s="169" t="s">
        <v>403</v>
      </c>
      <c r="C96" s="297"/>
      <c r="D96" s="297"/>
      <c r="E96" s="297"/>
      <c r="F96" s="297"/>
      <c r="G96" s="165">
        <v>1</v>
      </c>
    </row>
    <row r="97" spans="1:7">
      <c r="A97" s="162">
        <v>6</v>
      </c>
      <c r="B97" s="169" t="s">
        <v>404</v>
      </c>
      <c r="C97" s="297"/>
      <c r="D97" s="297"/>
      <c r="E97" s="297"/>
      <c r="F97" s="297"/>
      <c r="G97" s="165">
        <v>1</v>
      </c>
    </row>
    <row r="98" spans="1:7">
      <c r="A98" s="162">
        <v>7</v>
      </c>
      <c r="B98" s="169" t="s">
        <v>405</v>
      </c>
      <c r="C98" s="297"/>
      <c r="D98" s="297"/>
      <c r="E98" s="297"/>
      <c r="F98" s="297"/>
      <c r="G98" s="165">
        <v>1</v>
      </c>
    </row>
    <row r="99" spans="1:7">
      <c r="A99" s="162">
        <v>8</v>
      </c>
      <c r="B99" s="169" t="s">
        <v>406</v>
      </c>
      <c r="C99" s="297"/>
      <c r="D99" s="297"/>
      <c r="E99" s="297"/>
      <c r="F99" s="297"/>
      <c r="G99" s="165">
        <v>1</v>
      </c>
    </row>
    <row r="100" spans="1:7">
      <c r="A100" s="162">
        <v>9</v>
      </c>
      <c r="B100" s="169" t="s">
        <v>407</v>
      </c>
      <c r="C100" s="164">
        <v>1</v>
      </c>
      <c r="D100" s="164">
        <v>1</v>
      </c>
      <c r="E100" s="164">
        <v>1</v>
      </c>
      <c r="F100" s="164">
        <v>1</v>
      </c>
      <c r="G100" s="165">
        <v>1</v>
      </c>
    </row>
    <row r="101" spans="1:7">
      <c r="A101" s="162">
        <v>10</v>
      </c>
      <c r="B101" s="169" t="s">
        <v>408</v>
      </c>
      <c r="C101" s="164">
        <v>1</v>
      </c>
      <c r="D101" s="164">
        <v>1</v>
      </c>
      <c r="E101" s="164">
        <v>1</v>
      </c>
      <c r="F101" s="164">
        <v>1</v>
      </c>
      <c r="G101" s="165">
        <v>1</v>
      </c>
    </row>
    <row r="102" spans="1:7">
      <c r="A102" s="162">
        <v>11</v>
      </c>
      <c r="B102" s="169" t="s">
        <v>409</v>
      </c>
      <c r="C102" s="164">
        <v>1</v>
      </c>
      <c r="D102" s="164">
        <v>1</v>
      </c>
      <c r="E102" s="164">
        <v>1</v>
      </c>
      <c r="F102" s="164">
        <v>1</v>
      </c>
      <c r="G102" s="165">
        <v>1</v>
      </c>
    </row>
    <row r="103" spans="1:7">
      <c r="A103" s="162">
        <v>12</v>
      </c>
      <c r="B103" s="169" t="s">
        <v>410</v>
      </c>
      <c r="C103" s="164">
        <v>1</v>
      </c>
      <c r="D103" s="164">
        <v>1</v>
      </c>
      <c r="E103" s="164">
        <v>1</v>
      </c>
      <c r="F103" s="164">
        <v>1</v>
      </c>
      <c r="G103" s="165">
        <v>1</v>
      </c>
    </row>
    <row r="104" spans="1:7">
      <c r="A104" s="162">
        <v>13</v>
      </c>
      <c r="B104" s="169" t="s">
        <v>411</v>
      </c>
      <c r="C104" s="164">
        <v>1</v>
      </c>
      <c r="D104" s="164">
        <v>1</v>
      </c>
      <c r="E104" s="164">
        <v>1</v>
      </c>
      <c r="F104" s="164">
        <v>1</v>
      </c>
      <c r="G104" s="165">
        <v>1</v>
      </c>
    </row>
    <row r="105" spans="1:7">
      <c r="A105" s="162">
        <v>14</v>
      </c>
      <c r="B105" s="169" t="s">
        <v>412</v>
      </c>
      <c r="C105" s="164">
        <v>1</v>
      </c>
      <c r="D105" s="164">
        <v>1</v>
      </c>
      <c r="E105" s="164">
        <v>1</v>
      </c>
      <c r="F105" s="164">
        <v>1</v>
      </c>
      <c r="G105" s="165">
        <v>1</v>
      </c>
    </row>
    <row r="106" spans="1:7">
      <c r="A106" s="162">
        <v>15</v>
      </c>
      <c r="B106" s="169" t="s">
        <v>413</v>
      </c>
      <c r="C106" s="164">
        <v>1</v>
      </c>
      <c r="D106" s="164">
        <v>1</v>
      </c>
      <c r="E106" s="164">
        <v>1</v>
      </c>
      <c r="F106" s="164">
        <v>1</v>
      </c>
      <c r="G106" s="165">
        <v>1</v>
      </c>
    </row>
    <row r="107" spans="1:7">
      <c r="A107" s="158" t="s">
        <v>155</v>
      </c>
      <c r="B107" s="170" t="s">
        <v>414</v>
      </c>
      <c r="C107" s="164"/>
      <c r="D107" s="164"/>
      <c r="E107" s="164"/>
      <c r="F107" s="164"/>
      <c r="G107" s="165"/>
    </row>
    <row r="108" spans="1:7">
      <c r="A108" s="162">
        <v>1</v>
      </c>
      <c r="B108" s="169" t="s">
        <v>415</v>
      </c>
      <c r="C108" s="164">
        <v>1</v>
      </c>
      <c r="D108" s="164">
        <v>1</v>
      </c>
      <c r="E108" s="164">
        <v>1</v>
      </c>
      <c r="F108" s="164">
        <v>1</v>
      </c>
      <c r="G108" s="165">
        <v>1</v>
      </c>
    </row>
    <row r="109" spans="1:7">
      <c r="A109" s="162">
        <v>2</v>
      </c>
      <c r="B109" s="169" t="s">
        <v>416</v>
      </c>
      <c r="C109" s="164">
        <v>1</v>
      </c>
      <c r="D109" s="164">
        <v>1</v>
      </c>
      <c r="E109" s="164">
        <v>1</v>
      </c>
      <c r="F109" s="164">
        <v>1</v>
      </c>
      <c r="G109" s="165">
        <v>1</v>
      </c>
    </row>
    <row r="110" spans="1:7">
      <c r="A110" s="162">
        <v>3</v>
      </c>
      <c r="B110" s="169" t="s">
        <v>417</v>
      </c>
      <c r="C110" s="164">
        <v>1</v>
      </c>
      <c r="D110" s="164">
        <v>1</v>
      </c>
      <c r="E110" s="164">
        <v>1</v>
      </c>
      <c r="F110" s="164">
        <v>1</v>
      </c>
      <c r="G110" s="165">
        <v>1</v>
      </c>
    </row>
    <row r="111" spans="1:7">
      <c r="A111" s="162">
        <v>4</v>
      </c>
      <c r="B111" s="169" t="s">
        <v>418</v>
      </c>
      <c r="C111" s="164">
        <v>1</v>
      </c>
      <c r="D111" s="164">
        <v>1</v>
      </c>
      <c r="E111" s="164">
        <v>1</v>
      </c>
      <c r="F111" s="164">
        <v>1</v>
      </c>
      <c r="G111" s="165">
        <v>1</v>
      </c>
    </row>
    <row r="112" spans="1:7">
      <c r="A112" s="162">
        <v>5</v>
      </c>
      <c r="B112" s="169" t="s">
        <v>419</v>
      </c>
      <c r="C112" s="164">
        <v>1</v>
      </c>
      <c r="D112" s="164">
        <v>1</v>
      </c>
      <c r="E112" s="164">
        <v>1</v>
      </c>
      <c r="F112" s="164">
        <v>1</v>
      </c>
      <c r="G112" s="165">
        <v>1</v>
      </c>
    </row>
    <row r="113" spans="1:7">
      <c r="A113" s="162">
        <v>6</v>
      </c>
      <c r="B113" s="169" t="s">
        <v>420</v>
      </c>
      <c r="C113" s="164">
        <v>1</v>
      </c>
      <c r="D113" s="164">
        <v>1</v>
      </c>
      <c r="E113" s="164">
        <v>1</v>
      </c>
      <c r="F113" s="164">
        <v>1</v>
      </c>
      <c r="G113" s="165">
        <v>1</v>
      </c>
    </row>
    <row r="114" spans="1:7">
      <c r="A114" s="162">
        <v>7</v>
      </c>
      <c r="B114" s="169" t="s">
        <v>421</v>
      </c>
      <c r="C114" s="164">
        <v>1</v>
      </c>
      <c r="D114" s="164">
        <v>1</v>
      </c>
      <c r="E114" s="164">
        <v>1</v>
      </c>
      <c r="F114" s="164">
        <v>1</v>
      </c>
      <c r="G114" s="165">
        <v>1</v>
      </c>
    </row>
    <row r="115" spans="1:7">
      <c r="A115" s="162">
        <v>8</v>
      </c>
      <c r="B115" s="169" t="s">
        <v>422</v>
      </c>
      <c r="C115" s="164">
        <v>1</v>
      </c>
      <c r="D115" s="164">
        <v>1</v>
      </c>
      <c r="E115" s="164">
        <v>1</v>
      </c>
      <c r="F115" s="164">
        <v>1</v>
      </c>
      <c r="G115" s="165">
        <v>1</v>
      </c>
    </row>
    <row r="116" spans="1:7">
      <c r="A116" s="162">
        <v>9</v>
      </c>
      <c r="B116" s="169" t="s">
        <v>423</v>
      </c>
      <c r="C116" s="164">
        <v>1</v>
      </c>
      <c r="D116" s="164">
        <v>1</v>
      </c>
      <c r="E116" s="164">
        <v>1</v>
      </c>
      <c r="F116" s="164">
        <v>1</v>
      </c>
      <c r="G116" s="165">
        <v>1</v>
      </c>
    </row>
    <row r="117" spans="1:7">
      <c r="A117" s="162">
        <v>10</v>
      </c>
      <c r="B117" s="169" t="s">
        <v>424</v>
      </c>
      <c r="C117" s="164">
        <v>1</v>
      </c>
      <c r="D117" s="164">
        <v>1</v>
      </c>
      <c r="E117" s="164">
        <v>1</v>
      </c>
      <c r="F117" s="164">
        <v>1</v>
      </c>
      <c r="G117" s="165">
        <v>1</v>
      </c>
    </row>
    <row r="118" spans="1:7">
      <c r="A118" s="162">
        <v>11</v>
      </c>
      <c r="B118" s="169" t="s">
        <v>425</v>
      </c>
      <c r="C118" s="164">
        <v>1</v>
      </c>
      <c r="D118" s="164">
        <v>1</v>
      </c>
      <c r="E118" s="164">
        <v>1</v>
      </c>
      <c r="F118" s="164">
        <v>1</v>
      </c>
      <c r="G118" s="165">
        <v>1</v>
      </c>
    </row>
    <row r="119" spans="1:7">
      <c r="A119" s="162">
        <v>12</v>
      </c>
      <c r="B119" s="169" t="s">
        <v>426</v>
      </c>
      <c r="C119" s="164">
        <v>1</v>
      </c>
      <c r="D119" s="164">
        <v>1</v>
      </c>
      <c r="E119" s="164">
        <v>1</v>
      </c>
      <c r="F119" s="164">
        <v>1</v>
      </c>
      <c r="G119" s="165">
        <v>1</v>
      </c>
    </row>
    <row r="120" spans="1:7">
      <c r="A120" s="162">
        <v>13</v>
      </c>
      <c r="B120" s="169" t="s">
        <v>427</v>
      </c>
      <c r="C120" s="164">
        <v>1</v>
      </c>
      <c r="D120" s="164">
        <v>1</v>
      </c>
      <c r="E120" s="164">
        <v>1</v>
      </c>
      <c r="F120" s="164">
        <v>1</v>
      </c>
      <c r="G120" s="165">
        <v>1</v>
      </c>
    </row>
    <row r="121" spans="1:7">
      <c r="A121" s="162">
        <v>14</v>
      </c>
      <c r="B121" s="169" t="s">
        <v>428</v>
      </c>
      <c r="C121" s="164">
        <v>1</v>
      </c>
      <c r="D121" s="164">
        <v>1</v>
      </c>
      <c r="E121" s="164">
        <v>1</v>
      </c>
      <c r="F121" s="164">
        <v>1</v>
      </c>
      <c r="G121" s="165">
        <v>1</v>
      </c>
    </row>
    <row r="122" spans="1:7">
      <c r="A122" s="162">
        <v>15</v>
      </c>
      <c r="B122" s="169" t="s">
        <v>429</v>
      </c>
      <c r="C122" s="164">
        <v>1</v>
      </c>
      <c r="D122" s="164">
        <v>1</v>
      </c>
      <c r="E122" s="164">
        <v>1</v>
      </c>
      <c r="F122" s="164">
        <v>1</v>
      </c>
      <c r="G122" s="165">
        <v>1</v>
      </c>
    </row>
    <row r="123" spans="1:7">
      <c r="A123" s="162">
        <v>16</v>
      </c>
      <c r="B123" s="169" t="s">
        <v>430</v>
      </c>
      <c r="C123" s="164">
        <v>1</v>
      </c>
      <c r="D123" s="164">
        <v>1</v>
      </c>
      <c r="E123" s="164">
        <v>1</v>
      </c>
      <c r="F123" s="164">
        <v>1</v>
      </c>
      <c r="G123" s="165">
        <v>1</v>
      </c>
    </row>
    <row r="124" spans="1:7">
      <c r="A124" s="162">
        <v>17</v>
      </c>
      <c r="B124" s="169" t="s">
        <v>360</v>
      </c>
      <c r="C124" s="164">
        <v>1</v>
      </c>
      <c r="D124" s="164">
        <v>1</v>
      </c>
      <c r="E124" s="164">
        <v>1</v>
      </c>
      <c r="F124" s="164">
        <v>1</v>
      </c>
      <c r="G124" s="165">
        <v>1</v>
      </c>
    </row>
    <row r="125" spans="1:7">
      <c r="A125" s="162">
        <v>18</v>
      </c>
      <c r="B125" s="169" t="s">
        <v>431</v>
      </c>
      <c r="C125" s="164">
        <v>1</v>
      </c>
      <c r="D125" s="164">
        <v>1</v>
      </c>
      <c r="E125" s="164">
        <v>1</v>
      </c>
      <c r="F125" s="164">
        <v>1</v>
      </c>
      <c r="G125" s="165">
        <v>1</v>
      </c>
    </row>
    <row r="126" spans="1:7">
      <c r="A126" s="158" t="s">
        <v>432</v>
      </c>
      <c r="B126" s="170" t="s">
        <v>324</v>
      </c>
      <c r="C126" s="169"/>
      <c r="D126" s="169"/>
      <c r="E126" s="169"/>
      <c r="F126" s="169"/>
      <c r="G126" s="171"/>
    </row>
    <row r="127" spans="1:7">
      <c r="A127" s="162">
        <v>1</v>
      </c>
      <c r="B127" s="169" t="s">
        <v>433</v>
      </c>
      <c r="C127" s="164">
        <v>1</v>
      </c>
      <c r="D127" s="164">
        <v>1</v>
      </c>
      <c r="E127" s="164">
        <v>1</v>
      </c>
      <c r="F127" s="164">
        <v>1</v>
      </c>
      <c r="G127" s="165">
        <v>1</v>
      </c>
    </row>
    <row r="128" spans="1:7">
      <c r="A128" s="162">
        <v>2</v>
      </c>
      <c r="B128" s="169" t="s">
        <v>434</v>
      </c>
      <c r="C128" s="164">
        <v>1</v>
      </c>
      <c r="D128" s="164">
        <v>1</v>
      </c>
      <c r="E128" s="164">
        <v>1</v>
      </c>
      <c r="F128" s="164">
        <v>1</v>
      </c>
      <c r="G128" s="165">
        <v>1</v>
      </c>
    </row>
    <row r="129" spans="1:7">
      <c r="A129" s="162">
        <v>3</v>
      </c>
      <c r="B129" s="169" t="s">
        <v>435</v>
      </c>
      <c r="C129" s="164">
        <v>1</v>
      </c>
      <c r="D129" s="164">
        <v>1</v>
      </c>
      <c r="E129" s="164">
        <v>1</v>
      </c>
      <c r="F129" s="164">
        <v>1</v>
      </c>
      <c r="G129" s="165">
        <v>1</v>
      </c>
    </row>
    <row r="130" spans="1:7">
      <c r="A130" s="162">
        <v>4</v>
      </c>
      <c r="B130" s="169" t="s">
        <v>436</v>
      </c>
      <c r="C130" s="164">
        <v>1</v>
      </c>
      <c r="D130" s="164">
        <v>1</v>
      </c>
      <c r="E130" s="164">
        <v>1</v>
      </c>
      <c r="F130" s="164">
        <v>1</v>
      </c>
      <c r="G130" s="165">
        <v>1</v>
      </c>
    </row>
    <row r="131" spans="1:7">
      <c r="A131" s="162">
        <v>5</v>
      </c>
      <c r="B131" s="169" t="s">
        <v>437</v>
      </c>
      <c r="C131" s="164">
        <v>1</v>
      </c>
      <c r="D131" s="164">
        <v>1</v>
      </c>
      <c r="E131" s="164">
        <v>1</v>
      </c>
      <c r="F131" s="164">
        <v>1</v>
      </c>
      <c r="G131" s="165">
        <v>1</v>
      </c>
    </row>
    <row r="132" spans="1:7">
      <c r="A132" s="162">
        <v>6</v>
      </c>
      <c r="B132" s="169" t="s">
        <v>438</v>
      </c>
      <c r="C132" s="164">
        <v>1</v>
      </c>
      <c r="D132" s="164">
        <v>1</v>
      </c>
      <c r="E132" s="164">
        <v>1</v>
      </c>
      <c r="F132" s="164">
        <v>1</v>
      </c>
      <c r="G132" s="165">
        <v>1</v>
      </c>
    </row>
    <row r="133" spans="1:7">
      <c r="A133" s="162">
        <v>7</v>
      </c>
      <c r="B133" s="169" t="s">
        <v>439</v>
      </c>
      <c r="C133" s="164">
        <v>1</v>
      </c>
      <c r="D133" s="164">
        <v>1</v>
      </c>
      <c r="E133" s="164">
        <v>1</v>
      </c>
      <c r="F133" s="164">
        <v>1</v>
      </c>
      <c r="G133" s="165">
        <v>1</v>
      </c>
    </row>
    <row r="134" spans="1:7">
      <c r="A134" s="162">
        <v>8</v>
      </c>
      <c r="B134" s="169" t="s">
        <v>440</v>
      </c>
      <c r="C134" s="164">
        <v>1</v>
      </c>
      <c r="D134" s="164">
        <v>1</v>
      </c>
      <c r="E134" s="164">
        <v>1</v>
      </c>
      <c r="F134" s="164">
        <v>1</v>
      </c>
      <c r="G134" s="165">
        <v>1</v>
      </c>
    </row>
    <row r="135" spans="1:7">
      <c r="A135" s="162">
        <v>9</v>
      </c>
      <c r="B135" s="169" t="s">
        <v>441</v>
      </c>
      <c r="C135" s="164">
        <v>1</v>
      </c>
      <c r="D135" s="164">
        <v>1</v>
      </c>
      <c r="E135" s="164">
        <v>1</v>
      </c>
      <c r="F135" s="164">
        <v>1</v>
      </c>
      <c r="G135" s="165">
        <v>1</v>
      </c>
    </row>
    <row r="136" spans="1:7">
      <c r="A136" s="162">
        <v>10</v>
      </c>
      <c r="B136" s="169" t="s">
        <v>442</v>
      </c>
      <c r="C136" s="164">
        <v>1</v>
      </c>
      <c r="D136" s="164">
        <v>1</v>
      </c>
      <c r="E136" s="164">
        <v>1</v>
      </c>
      <c r="F136" s="164">
        <v>1</v>
      </c>
      <c r="G136" s="165">
        <v>1</v>
      </c>
    </row>
    <row r="137" spans="1:7">
      <c r="A137" s="162">
        <v>11</v>
      </c>
      <c r="B137" s="169" t="s">
        <v>443</v>
      </c>
      <c r="C137" s="164">
        <v>1</v>
      </c>
      <c r="D137" s="164">
        <v>1</v>
      </c>
      <c r="E137" s="164">
        <v>1</v>
      </c>
      <c r="F137" s="164">
        <v>1</v>
      </c>
      <c r="G137" s="165">
        <v>1</v>
      </c>
    </row>
    <row r="138" spans="1:7">
      <c r="A138" s="162">
        <v>12</v>
      </c>
      <c r="B138" s="169" t="s">
        <v>444</v>
      </c>
      <c r="C138" s="164">
        <v>1</v>
      </c>
      <c r="D138" s="164">
        <v>1</v>
      </c>
      <c r="E138" s="164">
        <v>1</v>
      </c>
      <c r="F138" s="164">
        <v>1</v>
      </c>
      <c r="G138" s="165">
        <v>1</v>
      </c>
    </row>
    <row r="139" spans="1:7">
      <c r="A139" s="162">
        <v>13</v>
      </c>
      <c r="B139" s="169" t="s">
        <v>445</v>
      </c>
      <c r="C139" s="164">
        <v>1</v>
      </c>
      <c r="D139" s="164">
        <v>1</v>
      </c>
      <c r="E139" s="164">
        <v>1</v>
      </c>
      <c r="F139" s="164">
        <v>1</v>
      </c>
      <c r="G139" s="165">
        <v>1</v>
      </c>
    </row>
    <row r="140" spans="1:7">
      <c r="A140" s="158" t="s">
        <v>446</v>
      </c>
      <c r="B140" s="170" t="s">
        <v>325</v>
      </c>
      <c r="C140" s="169"/>
      <c r="D140" s="169"/>
      <c r="E140" s="169"/>
      <c r="F140" s="169"/>
      <c r="G140" s="171"/>
    </row>
    <row r="141" spans="1:7">
      <c r="A141" s="162">
        <v>1</v>
      </c>
      <c r="B141" s="169" t="s">
        <v>447</v>
      </c>
      <c r="C141" s="164">
        <v>1</v>
      </c>
      <c r="D141" s="164">
        <v>1</v>
      </c>
      <c r="E141" s="164">
        <v>1</v>
      </c>
      <c r="F141" s="164">
        <v>1</v>
      </c>
      <c r="G141" s="165">
        <v>1</v>
      </c>
    </row>
    <row r="142" spans="1:7">
      <c r="A142" s="162">
        <v>2</v>
      </c>
      <c r="B142" s="169" t="s">
        <v>385</v>
      </c>
      <c r="C142" s="164">
        <v>1</v>
      </c>
      <c r="D142" s="164">
        <v>1</v>
      </c>
      <c r="E142" s="164">
        <v>1</v>
      </c>
      <c r="F142" s="164">
        <v>1</v>
      </c>
      <c r="G142" s="165">
        <v>1</v>
      </c>
    </row>
    <row r="143" spans="1:7">
      <c r="A143" s="162">
        <v>3</v>
      </c>
      <c r="B143" s="169" t="s">
        <v>448</v>
      </c>
      <c r="C143" s="164">
        <v>1</v>
      </c>
      <c r="D143" s="164">
        <v>1</v>
      </c>
      <c r="E143" s="164">
        <v>1</v>
      </c>
      <c r="F143" s="164">
        <v>1</v>
      </c>
      <c r="G143" s="165">
        <v>1</v>
      </c>
    </row>
    <row r="144" spans="1:7">
      <c r="A144" s="162">
        <v>4</v>
      </c>
      <c r="B144" s="169" t="s">
        <v>449</v>
      </c>
      <c r="C144" s="164">
        <v>1</v>
      </c>
      <c r="D144" s="164">
        <v>1</v>
      </c>
      <c r="E144" s="164">
        <v>1</v>
      </c>
      <c r="F144" s="164">
        <v>1</v>
      </c>
      <c r="G144" s="165">
        <v>1</v>
      </c>
    </row>
    <row r="145" spans="1:7">
      <c r="A145" s="162">
        <v>5</v>
      </c>
      <c r="B145" s="169" t="s">
        <v>450</v>
      </c>
      <c r="C145" s="164">
        <v>1</v>
      </c>
      <c r="D145" s="164">
        <v>1</v>
      </c>
      <c r="E145" s="164">
        <v>1</v>
      </c>
      <c r="F145" s="164">
        <v>1</v>
      </c>
      <c r="G145" s="165">
        <v>1</v>
      </c>
    </row>
    <row r="146" spans="1:7">
      <c r="A146" s="162">
        <v>6</v>
      </c>
      <c r="B146" s="169" t="s">
        <v>451</v>
      </c>
      <c r="C146" s="164">
        <v>1</v>
      </c>
      <c r="D146" s="164">
        <v>1</v>
      </c>
      <c r="E146" s="164">
        <v>1</v>
      </c>
      <c r="F146" s="164">
        <v>1</v>
      </c>
      <c r="G146" s="165">
        <v>1</v>
      </c>
    </row>
    <row r="147" spans="1:7">
      <c r="A147" s="162">
        <v>7</v>
      </c>
      <c r="B147" s="169" t="s">
        <v>452</v>
      </c>
      <c r="C147" s="164">
        <v>1</v>
      </c>
      <c r="D147" s="164">
        <v>1</v>
      </c>
      <c r="E147" s="164">
        <v>1</v>
      </c>
      <c r="F147" s="164">
        <v>1</v>
      </c>
      <c r="G147" s="165">
        <v>1</v>
      </c>
    </row>
    <row r="148" spans="1:7">
      <c r="A148" s="162">
        <v>8</v>
      </c>
      <c r="B148" s="169" t="s">
        <v>453</v>
      </c>
      <c r="C148" s="164">
        <v>1</v>
      </c>
      <c r="D148" s="164">
        <v>1</v>
      </c>
      <c r="E148" s="164">
        <v>1</v>
      </c>
      <c r="F148" s="164">
        <v>1</v>
      </c>
      <c r="G148" s="165">
        <v>1</v>
      </c>
    </row>
    <row r="149" spans="1:7">
      <c r="A149" s="162">
        <v>9</v>
      </c>
      <c r="B149" s="169" t="s">
        <v>454</v>
      </c>
      <c r="C149" s="164">
        <v>1</v>
      </c>
      <c r="D149" s="164">
        <v>1</v>
      </c>
      <c r="E149" s="164">
        <v>1</v>
      </c>
      <c r="F149" s="164">
        <v>1</v>
      </c>
      <c r="G149" s="165">
        <v>1</v>
      </c>
    </row>
    <row r="150" spans="1:7">
      <c r="A150" s="162">
        <v>10</v>
      </c>
      <c r="B150" s="169" t="s">
        <v>455</v>
      </c>
      <c r="C150" s="164">
        <v>1</v>
      </c>
      <c r="D150" s="164">
        <v>1</v>
      </c>
      <c r="E150" s="164">
        <v>1</v>
      </c>
      <c r="F150" s="164">
        <v>1</v>
      </c>
      <c r="G150" s="165">
        <v>1</v>
      </c>
    </row>
    <row r="151" spans="1:7">
      <c r="A151" s="162">
        <v>11</v>
      </c>
      <c r="B151" s="169" t="s">
        <v>456</v>
      </c>
      <c r="C151" s="164">
        <v>1</v>
      </c>
      <c r="D151" s="164">
        <v>1</v>
      </c>
      <c r="E151" s="164">
        <v>1</v>
      </c>
      <c r="F151" s="164">
        <v>1</v>
      </c>
      <c r="G151" s="165">
        <v>1</v>
      </c>
    </row>
    <row r="152" spans="1:7">
      <c r="A152" s="162">
        <v>12</v>
      </c>
      <c r="B152" s="169" t="s">
        <v>457</v>
      </c>
      <c r="C152" s="164">
        <v>1</v>
      </c>
      <c r="D152" s="164">
        <v>1</v>
      </c>
      <c r="E152" s="164">
        <v>1</v>
      </c>
      <c r="F152" s="164">
        <v>1</v>
      </c>
      <c r="G152" s="165">
        <v>1</v>
      </c>
    </row>
    <row r="153" spans="1:7">
      <c r="A153" s="162">
        <v>13</v>
      </c>
      <c r="B153" s="169" t="s">
        <v>458</v>
      </c>
      <c r="C153" s="164">
        <v>1</v>
      </c>
      <c r="D153" s="164">
        <v>1</v>
      </c>
      <c r="E153" s="164">
        <v>1</v>
      </c>
      <c r="F153" s="164">
        <v>1</v>
      </c>
      <c r="G153" s="165">
        <v>1</v>
      </c>
    </row>
    <row r="154" spans="1:7">
      <c r="A154" s="158" t="s">
        <v>459</v>
      </c>
      <c r="B154" s="170" t="s">
        <v>460</v>
      </c>
      <c r="C154" s="169"/>
      <c r="D154" s="169"/>
      <c r="E154" s="169"/>
      <c r="F154" s="169"/>
      <c r="G154" s="171"/>
    </row>
    <row r="155" spans="1:7">
      <c r="A155" s="162">
        <v>1</v>
      </c>
      <c r="B155" s="169" t="s">
        <v>461</v>
      </c>
      <c r="C155" s="164">
        <v>1</v>
      </c>
      <c r="D155" s="164">
        <v>1</v>
      </c>
      <c r="E155" s="164">
        <v>1</v>
      </c>
      <c r="F155" s="164">
        <v>1</v>
      </c>
      <c r="G155" s="165">
        <v>1</v>
      </c>
    </row>
    <row r="156" spans="1:7">
      <c r="A156" s="162">
        <v>2</v>
      </c>
      <c r="B156" s="169" t="s">
        <v>462</v>
      </c>
      <c r="C156" s="164">
        <v>1</v>
      </c>
      <c r="D156" s="164">
        <v>1</v>
      </c>
      <c r="E156" s="164">
        <v>1</v>
      </c>
      <c r="F156" s="164">
        <v>1</v>
      </c>
      <c r="G156" s="165">
        <v>1</v>
      </c>
    </row>
    <row r="157" spans="1:7">
      <c r="A157" s="162">
        <v>3</v>
      </c>
      <c r="B157" s="169" t="s">
        <v>463</v>
      </c>
      <c r="C157" s="164">
        <v>1</v>
      </c>
      <c r="D157" s="164">
        <v>1</v>
      </c>
      <c r="E157" s="164">
        <v>1</v>
      </c>
      <c r="F157" s="164">
        <v>1</v>
      </c>
      <c r="G157" s="165">
        <v>1</v>
      </c>
    </row>
    <row r="158" spans="1:7">
      <c r="A158" s="162">
        <v>4</v>
      </c>
      <c r="B158" s="169" t="s">
        <v>368</v>
      </c>
      <c r="C158" s="164">
        <v>1</v>
      </c>
      <c r="D158" s="164">
        <v>1</v>
      </c>
      <c r="E158" s="164">
        <v>1</v>
      </c>
      <c r="F158" s="164">
        <v>1</v>
      </c>
      <c r="G158" s="165">
        <v>1</v>
      </c>
    </row>
    <row r="159" spans="1:7">
      <c r="A159" s="162">
        <v>5</v>
      </c>
      <c r="B159" s="169" t="s">
        <v>464</v>
      </c>
      <c r="C159" s="164">
        <v>1</v>
      </c>
      <c r="D159" s="164">
        <v>1</v>
      </c>
      <c r="E159" s="164">
        <v>1</v>
      </c>
      <c r="F159" s="164">
        <v>1</v>
      </c>
      <c r="G159" s="165">
        <v>1</v>
      </c>
    </row>
    <row r="160" spans="1:7">
      <c r="A160" s="162">
        <v>6</v>
      </c>
      <c r="B160" s="169" t="s">
        <v>465</v>
      </c>
      <c r="C160" s="164">
        <v>1</v>
      </c>
      <c r="D160" s="164">
        <v>1</v>
      </c>
      <c r="E160" s="164">
        <v>1</v>
      </c>
      <c r="F160" s="164">
        <v>1</v>
      </c>
      <c r="G160" s="165">
        <v>1</v>
      </c>
    </row>
    <row r="161" spans="1:7">
      <c r="A161" s="162">
        <v>7</v>
      </c>
      <c r="B161" s="169" t="s">
        <v>466</v>
      </c>
      <c r="C161" s="164">
        <v>1</v>
      </c>
      <c r="D161" s="164">
        <v>1</v>
      </c>
      <c r="E161" s="164">
        <v>1</v>
      </c>
      <c r="F161" s="164">
        <v>1</v>
      </c>
      <c r="G161" s="165">
        <v>1</v>
      </c>
    </row>
    <row r="162" spans="1:7">
      <c r="A162" s="162">
        <v>8</v>
      </c>
      <c r="B162" s="169" t="s">
        <v>467</v>
      </c>
      <c r="C162" s="164">
        <v>1</v>
      </c>
      <c r="D162" s="164">
        <v>1</v>
      </c>
      <c r="E162" s="164">
        <v>1</v>
      </c>
      <c r="F162" s="164">
        <v>1</v>
      </c>
      <c r="G162" s="165">
        <v>1</v>
      </c>
    </row>
    <row r="163" spans="1:7">
      <c r="A163" s="162">
        <v>9</v>
      </c>
      <c r="B163" s="169" t="s">
        <v>468</v>
      </c>
      <c r="C163" s="164">
        <v>1</v>
      </c>
      <c r="D163" s="164">
        <v>1</v>
      </c>
      <c r="E163" s="164">
        <v>1</v>
      </c>
      <c r="F163" s="164">
        <v>1</v>
      </c>
      <c r="G163" s="165">
        <v>1</v>
      </c>
    </row>
    <row r="164" spans="1:7">
      <c r="A164" s="162">
        <v>10</v>
      </c>
      <c r="B164" s="169" t="s">
        <v>469</v>
      </c>
      <c r="C164" s="164">
        <v>1</v>
      </c>
      <c r="D164" s="164">
        <v>1</v>
      </c>
      <c r="E164" s="164">
        <v>1</v>
      </c>
      <c r="F164" s="164">
        <v>1</v>
      </c>
      <c r="G164" s="165">
        <v>1</v>
      </c>
    </row>
    <row r="165" spans="1:7">
      <c r="A165" s="162">
        <v>11</v>
      </c>
      <c r="B165" s="169" t="s">
        <v>470</v>
      </c>
      <c r="C165" s="164">
        <v>1</v>
      </c>
      <c r="D165" s="164">
        <v>1</v>
      </c>
      <c r="E165" s="164">
        <v>1</v>
      </c>
      <c r="F165" s="164">
        <v>1</v>
      </c>
      <c r="G165" s="165">
        <v>1</v>
      </c>
    </row>
    <row r="166" spans="1:7">
      <c r="A166" s="162">
        <v>12</v>
      </c>
      <c r="B166" s="169" t="s">
        <v>471</v>
      </c>
      <c r="C166" s="164">
        <v>1</v>
      </c>
      <c r="D166" s="164">
        <v>1</v>
      </c>
      <c r="E166" s="164">
        <v>1</v>
      </c>
      <c r="F166" s="164">
        <v>1</v>
      </c>
      <c r="G166" s="165">
        <v>1</v>
      </c>
    </row>
    <row r="167" spans="1:7">
      <c r="A167" s="158" t="s">
        <v>472</v>
      </c>
      <c r="B167" s="170" t="s">
        <v>473</v>
      </c>
      <c r="C167" s="169"/>
      <c r="D167" s="169"/>
      <c r="E167" s="169"/>
      <c r="F167" s="169"/>
      <c r="G167" s="171"/>
    </row>
    <row r="168" spans="1:7">
      <c r="A168" s="162">
        <v>1</v>
      </c>
      <c r="B168" s="169" t="s">
        <v>398</v>
      </c>
      <c r="C168" s="296" t="s">
        <v>474</v>
      </c>
      <c r="D168" s="297"/>
      <c r="E168" s="297"/>
      <c r="F168" s="297"/>
      <c r="G168" s="165">
        <v>1</v>
      </c>
    </row>
    <row r="169" spans="1:7">
      <c r="A169" s="162">
        <v>2</v>
      </c>
      <c r="B169" s="169" t="s">
        <v>400</v>
      </c>
      <c r="C169" s="297"/>
      <c r="D169" s="297"/>
      <c r="E169" s="297"/>
      <c r="F169" s="297"/>
      <c r="G169" s="165">
        <v>1</v>
      </c>
    </row>
    <row r="170" spans="1:7">
      <c r="A170" s="162">
        <v>3</v>
      </c>
      <c r="B170" s="169" t="s">
        <v>401</v>
      </c>
      <c r="C170" s="297"/>
      <c r="D170" s="297"/>
      <c r="E170" s="297"/>
      <c r="F170" s="297"/>
      <c r="G170" s="165">
        <v>1</v>
      </c>
    </row>
    <row r="171" spans="1:7">
      <c r="A171" s="162">
        <v>4</v>
      </c>
      <c r="B171" s="169" t="s">
        <v>402</v>
      </c>
      <c r="C171" s="297"/>
      <c r="D171" s="297"/>
      <c r="E171" s="297"/>
      <c r="F171" s="297"/>
      <c r="G171" s="165">
        <v>1</v>
      </c>
    </row>
    <row r="172" spans="1:7">
      <c r="A172" s="162">
        <v>5</v>
      </c>
      <c r="B172" s="169" t="s">
        <v>475</v>
      </c>
      <c r="C172" s="297"/>
      <c r="D172" s="297"/>
      <c r="E172" s="297"/>
      <c r="F172" s="297"/>
      <c r="G172" s="165">
        <v>1</v>
      </c>
    </row>
    <row r="173" spans="1:7" ht="31.2">
      <c r="A173" s="172">
        <v>6</v>
      </c>
      <c r="B173" s="173" t="s">
        <v>476</v>
      </c>
      <c r="C173" s="297"/>
      <c r="D173" s="297"/>
      <c r="E173" s="297"/>
      <c r="F173" s="297"/>
      <c r="G173" s="168">
        <v>1</v>
      </c>
    </row>
    <row r="174" spans="1:7">
      <c r="A174" s="162">
        <v>7</v>
      </c>
      <c r="B174" s="169" t="s">
        <v>477</v>
      </c>
      <c r="C174" s="164">
        <v>1</v>
      </c>
      <c r="D174" s="164">
        <v>1</v>
      </c>
      <c r="E174" s="164">
        <v>1</v>
      </c>
      <c r="F174" s="164">
        <v>1</v>
      </c>
      <c r="G174" s="165">
        <v>1</v>
      </c>
    </row>
    <row r="175" spans="1:7">
      <c r="A175" s="162">
        <v>8</v>
      </c>
      <c r="B175" s="169" t="s">
        <v>478</v>
      </c>
      <c r="C175" s="164">
        <v>1</v>
      </c>
      <c r="D175" s="164">
        <v>1</v>
      </c>
      <c r="E175" s="164">
        <v>1</v>
      </c>
      <c r="F175" s="164">
        <v>1</v>
      </c>
      <c r="G175" s="165">
        <v>1</v>
      </c>
    </row>
    <row r="176" spans="1:7">
      <c r="A176" s="162">
        <v>9</v>
      </c>
      <c r="B176" s="169" t="s">
        <v>479</v>
      </c>
      <c r="C176" s="164">
        <v>1</v>
      </c>
      <c r="D176" s="164">
        <v>1</v>
      </c>
      <c r="E176" s="164">
        <v>1</v>
      </c>
      <c r="F176" s="164">
        <v>1</v>
      </c>
      <c r="G176" s="165">
        <v>1</v>
      </c>
    </row>
    <row r="177" spans="1:7">
      <c r="A177" s="158" t="s">
        <v>480</v>
      </c>
      <c r="B177" s="170" t="s">
        <v>481</v>
      </c>
      <c r="C177" s="169"/>
      <c r="D177" s="169"/>
      <c r="E177" s="169"/>
      <c r="F177" s="169"/>
      <c r="G177" s="171"/>
    </row>
    <row r="178" spans="1:7">
      <c r="A178" s="162">
        <v>1</v>
      </c>
      <c r="B178" s="169" t="s">
        <v>482</v>
      </c>
      <c r="C178" s="164">
        <v>1</v>
      </c>
      <c r="D178" s="164">
        <v>1</v>
      </c>
      <c r="E178" s="164">
        <v>1</v>
      </c>
      <c r="F178" s="164">
        <v>1</v>
      </c>
      <c r="G178" s="165">
        <v>1</v>
      </c>
    </row>
    <row r="179" spans="1:7">
      <c r="A179" s="162">
        <v>2</v>
      </c>
      <c r="B179" s="169" t="s">
        <v>396</v>
      </c>
      <c r="C179" s="164">
        <v>1</v>
      </c>
      <c r="D179" s="164">
        <v>1</v>
      </c>
      <c r="E179" s="164">
        <v>1</v>
      </c>
      <c r="F179" s="164">
        <v>1</v>
      </c>
      <c r="G179" s="165">
        <v>1</v>
      </c>
    </row>
    <row r="180" spans="1:7">
      <c r="A180" s="162">
        <v>3</v>
      </c>
      <c r="B180" s="169" t="s">
        <v>483</v>
      </c>
      <c r="C180" s="164">
        <v>1</v>
      </c>
      <c r="D180" s="164">
        <v>1</v>
      </c>
      <c r="E180" s="164">
        <v>1</v>
      </c>
      <c r="F180" s="164">
        <v>1</v>
      </c>
      <c r="G180" s="165">
        <v>1</v>
      </c>
    </row>
    <row r="181" spans="1:7">
      <c r="A181" s="162">
        <v>4</v>
      </c>
      <c r="B181" s="169" t="s">
        <v>484</v>
      </c>
      <c r="C181" s="164">
        <v>1</v>
      </c>
      <c r="D181" s="164">
        <v>1</v>
      </c>
      <c r="E181" s="164">
        <v>1</v>
      </c>
      <c r="F181" s="164">
        <v>1</v>
      </c>
      <c r="G181" s="165">
        <v>1</v>
      </c>
    </row>
    <row r="182" spans="1:7">
      <c r="A182" s="162">
        <v>5</v>
      </c>
      <c r="B182" s="169" t="s">
        <v>485</v>
      </c>
      <c r="C182" s="164">
        <v>1</v>
      </c>
      <c r="D182" s="164">
        <v>1</v>
      </c>
      <c r="E182" s="164">
        <v>1</v>
      </c>
      <c r="F182" s="164">
        <v>1</v>
      </c>
      <c r="G182" s="165">
        <v>1</v>
      </c>
    </row>
    <row r="183" spans="1:7">
      <c r="A183" s="162">
        <v>6</v>
      </c>
      <c r="B183" s="169" t="s">
        <v>486</v>
      </c>
      <c r="C183" s="164">
        <v>1</v>
      </c>
      <c r="D183" s="164">
        <v>1</v>
      </c>
      <c r="E183" s="164">
        <v>1</v>
      </c>
      <c r="F183" s="164">
        <v>1</v>
      </c>
      <c r="G183" s="165">
        <v>1</v>
      </c>
    </row>
    <row r="184" spans="1:7">
      <c r="A184" s="162">
        <v>7</v>
      </c>
      <c r="B184" s="169" t="s">
        <v>487</v>
      </c>
      <c r="C184" s="164">
        <v>1</v>
      </c>
      <c r="D184" s="164">
        <v>1</v>
      </c>
      <c r="E184" s="164">
        <v>1</v>
      </c>
      <c r="F184" s="164">
        <v>1</v>
      </c>
      <c r="G184" s="165">
        <v>1</v>
      </c>
    </row>
    <row r="185" spans="1:7">
      <c r="A185" s="162">
        <v>8</v>
      </c>
      <c r="B185" s="169" t="s">
        <v>488</v>
      </c>
      <c r="C185" s="164">
        <v>1</v>
      </c>
      <c r="D185" s="164">
        <v>1</v>
      </c>
      <c r="E185" s="164">
        <v>1</v>
      </c>
      <c r="F185" s="164">
        <v>1</v>
      </c>
      <c r="G185" s="165">
        <v>1</v>
      </c>
    </row>
    <row r="186" spans="1:7">
      <c r="A186" s="162">
        <v>9</v>
      </c>
      <c r="B186" s="169" t="s">
        <v>489</v>
      </c>
      <c r="C186" s="164">
        <v>1</v>
      </c>
      <c r="D186" s="164">
        <v>1</v>
      </c>
      <c r="E186" s="164">
        <v>1</v>
      </c>
      <c r="F186" s="164">
        <v>1</v>
      </c>
      <c r="G186" s="165">
        <v>1</v>
      </c>
    </row>
    <row r="187" spans="1:7">
      <c r="A187" s="162">
        <v>10</v>
      </c>
      <c r="B187" s="169" t="s">
        <v>490</v>
      </c>
      <c r="C187" s="164">
        <v>1</v>
      </c>
      <c r="D187" s="164">
        <v>1</v>
      </c>
      <c r="E187" s="164">
        <v>1</v>
      </c>
      <c r="F187" s="164">
        <v>1</v>
      </c>
      <c r="G187" s="165">
        <v>1</v>
      </c>
    </row>
    <row r="188" spans="1:7">
      <c r="A188" s="162">
        <v>11</v>
      </c>
      <c r="B188" s="169" t="s">
        <v>491</v>
      </c>
      <c r="C188" s="164">
        <v>1</v>
      </c>
      <c r="D188" s="164">
        <v>1</v>
      </c>
      <c r="E188" s="164">
        <v>1</v>
      </c>
      <c r="F188" s="164">
        <v>1</v>
      </c>
      <c r="G188" s="165">
        <v>1</v>
      </c>
    </row>
    <row r="189" spans="1:7" ht="16.2" thickBot="1">
      <c r="A189" s="174">
        <v>12</v>
      </c>
      <c r="B189" s="175" t="s">
        <v>492</v>
      </c>
      <c r="C189" s="176">
        <v>1</v>
      </c>
      <c r="D189" s="176">
        <v>1</v>
      </c>
      <c r="E189" s="176">
        <v>1</v>
      </c>
      <c r="F189" s="176">
        <v>1</v>
      </c>
      <c r="G189" s="177">
        <v>1</v>
      </c>
    </row>
    <row r="190" spans="1:7" ht="16.2" thickTop="1">
      <c r="A190" s="80"/>
      <c r="B190" s="71" t="s">
        <v>493</v>
      </c>
      <c r="E190" s="287"/>
      <c r="F190" s="287"/>
      <c r="G190" s="287"/>
    </row>
    <row r="191" spans="1:7">
      <c r="A191" s="80"/>
      <c r="B191" s="70" t="s">
        <v>494</v>
      </c>
      <c r="E191" s="81"/>
      <c r="F191" s="81"/>
      <c r="G191" s="81"/>
    </row>
    <row r="192" spans="1:7">
      <c r="A192" s="80"/>
      <c r="B192" s="295" t="s">
        <v>495</v>
      </c>
      <c r="C192" s="295"/>
      <c r="D192" s="295"/>
      <c r="E192" s="295"/>
      <c r="F192" s="295"/>
      <c r="G192" s="295"/>
    </row>
    <row r="193" spans="1:7">
      <c r="A193" s="80"/>
      <c r="B193" s="295" t="s">
        <v>496</v>
      </c>
      <c r="C193" s="295"/>
      <c r="D193" s="295"/>
      <c r="E193" s="295"/>
      <c r="F193" s="295"/>
      <c r="G193" s="295"/>
    </row>
    <row r="194" spans="1:7">
      <c r="A194" s="80"/>
      <c r="B194" s="70" t="s">
        <v>497</v>
      </c>
    </row>
    <row r="195" spans="1:7">
      <c r="A195" s="80"/>
      <c r="B195" s="70" t="s">
        <v>498</v>
      </c>
    </row>
    <row r="196" spans="1:7">
      <c r="A196" s="80"/>
    </row>
  </sheetData>
  <mergeCells count="32">
    <mergeCell ref="B193:G193"/>
    <mergeCell ref="C47:F51"/>
    <mergeCell ref="C92:F99"/>
    <mergeCell ref="C168:F173"/>
    <mergeCell ref="E190:G190"/>
    <mergeCell ref="B192:G192"/>
    <mergeCell ref="A30:G30"/>
    <mergeCell ref="F32:G32"/>
    <mergeCell ref="A33:A34"/>
    <mergeCell ref="B33:B34"/>
    <mergeCell ref="C33:G33"/>
    <mergeCell ref="M20:P20"/>
    <mergeCell ref="M21:P21"/>
    <mergeCell ref="M22:P22"/>
    <mergeCell ref="B27:Q27"/>
    <mergeCell ref="A29:G29"/>
    <mergeCell ref="A3:Q3"/>
    <mergeCell ref="P4:Q4"/>
    <mergeCell ref="A5:A7"/>
    <mergeCell ref="B5:B7"/>
    <mergeCell ref="C5:Q5"/>
    <mergeCell ref="C6:G6"/>
    <mergeCell ref="H6:H7"/>
    <mergeCell ref="I6:I7"/>
    <mergeCell ref="J6:J7"/>
    <mergeCell ref="K6:K7"/>
    <mergeCell ref="L6:L7"/>
    <mergeCell ref="M6:M7"/>
    <mergeCell ref="N6:N7"/>
    <mergeCell ref="O6:O7"/>
    <mergeCell ref="P6:P7"/>
    <mergeCell ref="Q6:Q7"/>
  </mergeCells>
  <pageMargins left="0.31496062992125984" right="0.51181102362204722" top="0.55118110236220474" bottom="0.74803149606299213" header="0.31496062992125984" footer="0.31496062992125984"/>
  <pageSetup paperSize="9" scale="8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4"/>
  <sheetViews>
    <sheetView workbookViewId="0">
      <selection activeCell="I15" sqref="I15"/>
    </sheetView>
  </sheetViews>
  <sheetFormatPr defaultColWidth="9.109375" defaultRowHeight="15.6"/>
  <cols>
    <col min="1" max="1" width="9.33203125" style="51" bestFit="1" customWidth="1"/>
    <col min="2" max="2" width="17.5546875" style="51" customWidth="1"/>
    <col min="3" max="3" width="13" style="51" bestFit="1" customWidth="1"/>
    <col min="4" max="4" width="11.33203125" style="51" bestFit="1" customWidth="1"/>
    <col min="5" max="6" width="11.44140625" style="51" customWidth="1"/>
    <col min="7" max="7" width="11.109375" style="51" customWidth="1"/>
    <col min="8" max="8" width="11" style="51" customWidth="1"/>
    <col min="9" max="9" width="15.109375" style="51" customWidth="1"/>
    <col min="10" max="10" width="11.44140625" style="51" bestFit="1" customWidth="1"/>
    <col min="11" max="16384" width="9.109375" style="51"/>
  </cols>
  <sheetData>
    <row r="1" spans="1:10">
      <c r="A1" s="97" t="str">
        <f>+'46-CK-NSNN'!A1</f>
        <v>UBND TỈNH ĐỒNG THÁP</v>
      </c>
      <c r="B1" s="98"/>
      <c r="I1" s="298" t="s">
        <v>212</v>
      </c>
      <c r="J1" s="298"/>
    </row>
    <row r="2" spans="1:10">
      <c r="A2" s="97"/>
      <c r="B2" s="98"/>
      <c r="I2" s="100"/>
      <c r="J2" s="100"/>
    </row>
    <row r="3" spans="1:10">
      <c r="A3" s="305" t="s">
        <v>562</v>
      </c>
      <c r="B3" s="305"/>
      <c r="C3" s="305"/>
      <c r="D3" s="305"/>
      <c r="E3" s="305"/>
      <c r="F3" s="305"/>
      <c r="G3" s="305"/>
      <c r="H3" s="305"/>
      <c r="I3" s="305"/>
      <c r="J3" s="305"/>
    </row>
    <row r="4" spans="1:10">
      <c r="A4" s="306" t="s">
        <v>45</v>
      </c>
      <c r="B4" s="306"/>
      <c r="C4" s="306"/>
      <c r="D4" s="306"/>
      <c r="E4" s="306"/>
      <c r="F4" s="306"/>
      <c r="G4" s="306"/>
      <c r="H4" s="306"/>
      <c r="I4" s="306"/>
      <c r="J4" s="306"/>
    </row>
    <row r="6" spans="1:10" ht="16.2" thickBot="1">
      <c r="I6" s="299" t="s">
        <v>46</v>
      </c>
      <c r="J6" s="299"/>
    </row>
    <row r="7" spans="1:10" ht="37.5" customHeight="1" thickTop="1">
      <c r="A7" s="307" t="s">
        <v>172</v>
      </c>
      <c r="B7" s="300" t="s">
        <v>173</v>
      </c>
      <c r="C7" s="300" t="s">
        <v>175</v>
      </c>
      <c r="D7" s="300" t="s">
        <v>61</v>
      </c>
      <c r="E7" s="300"/>
      <c r="F7" s="300"/>
      <c r="G7" s="300" t="s">
        <v>176</v>
      </c>
      <c r="H7" s="300" t="s">
        <v>515</v>
      </c>
      <c r="I7" s="300" t="s">
        <v>18</v>
      </c>
      <c r="J7" s="302" t="s">
        <v>177</v>
      </c>
    </row>
    <row r="8" spans="1:10">
      <c r="A8" s="308"/>
      <c r="B8" s="301"/>
      <c r="C8" s="301"/>
      <c r="D8" s="301" t="s">
        <v>178</v>
      </c>
      <c r="E8" s="304" t="s">
        <v>179</v>
      </c>
      <c r="F8" s="304"/>
      <c r="G8" s="301"/>
      <c r="H8" s="301"/>
      <c r="I8" s="301"/>
      <c r="J8" s="303"/>
    </row>
    <row r="9" spans="1:10" ht="140.4">
      <c r="A9" s="308"/>
      <c r="B9" s="301"/>
      <c r="C9" s="301"/>
      <c r="D9" s="301"/>
      <c r="E9" s="178" t="s">
        <v>180</v>
      </c>
      <c r="F9" s="178" t="s">
        <v>181</v>
      </c>
      <c r="G9" s="301"/>
      <c r="H9" s="301"/>
      <c r="I9" s="301"/>
      <c r="J9" s="303"/>
    </row>
    <row r="10" spans="1:10">
      <c r="A10" s="179" t="s">
        <v>3</v>
      </c>
      <c r="B10" s="178" t="s">
        <v>19</v>
      </c>
      <c r="C10" s="178">
        <v>1</v>
      </c>
      <c r="D10" s="178">
        <v>2</v>
      </c>
      <c r="E10" s="178">
        <v>3</v>
      </c>
      <c r="F10" s="178">
        <v>4</v>
      </c>
      <c r="G10" s="178">
        <v>5</v>
      </c>
      <c r="H10" s="178">
        <v>6</v>
      </c>
      <c r="I10" s="178">
        <v>7</v>
      </c>
      <c r="J10" s="180">
        <v>8</v>
      </c>
    </row>
    <row r="11" spans="1:10" s="99" customFormat="1">
      <c r="A11" s="181"/>
      <c r="B11" s="182" t="s">
        <v>153</v>
      </c>
      <c r="C11" s="183">
        <f>SUM(C12:C23)</f>
        <v>3208800</v>
      </c>
      <c r="D11" s="183">
        <f>SUM(D12:D23)</f>
        <v>2897350</v>
      </c>
      <c r="E11" s="183">
        <f t="shared" ref="E11:I11" si="0">SUM(E12:E23)</f>
        <v>1411700</v>
      </c>
      <c r="F11" s="183">
        <f t="shared" si="0"/>
        <v>1485650</v>
      </c>
      <c r="G11" s="183">
        <f t="shared" si="0"/>
        <v>4430923</v>
      </c>
      <c r="H11" s="183">
        <f t="shared" si="0"/>
        <v>317798</v>
      </c>
      <c r="I11" s="183">
        <f t="shared" si="0"/>
        <v>0</v>
      </c>
      <c r="J11" s="184">
        <f>SUM(J12:J23)</f>
        <v>7646071</v>
      </c>
    </row>
    <row r="12" spans="1:10">
      <c r="A12" s="179">
        <v>1</v>
      </c>
      <c r="B12" s="185" t="s">
        <v>503</v>
      </c>
      <c r="C12" s="186">
        <v>136750</v>
      </c>
      <c r="D12" s="187">
        <f>+E12+F12</f>
        <v>131450</v>
      </c>
      <c r="E12" s="186">
        <v>95750</v>
      </c>
      <c r="F12" s="186">
        <v>35700</v>
      </c>
      <c r="G12" s="186">
        <v>413967</v>
      </c>
      <c r="H12" s="186">
        <v>18800</v>
      </c>
      <c r="I12" s="185"/>
      <c r="J12" s="188">
        <v>564217</v>
      </c>
    </row>
    <row r="13" spans="1:10">
      <c r="A13" s="179">
        <v>2</v>
      </c>
      <c r="B13" s="185" t="s">
        <v>504</v>
      </c>
      <c r="C13" s="186">
        <v>281400</v>
      </c>
      <c r="D13" s="187">
        <f t="shared" ref="D13:D23" si="1">+E13+F13</f>
        <v>269200</v>
      </c>
      <c r="E13" s="186">
        <v>196300</v>
      </c>
      <c r="F13" s="186">
        <v>72900</v>
      </c>
      <c r="G13" s="186">
        <v>225665</v>
      </c>
      <c r="H13" s="186">
        <v>13300</v>
      </c>
      <c r="I13" s="185"/>
      <c r="J13" s="188">
        <v>508165</v>
      </c>
    </row>
    <row r="14" spans="1:10">
      <c r="A14" s="179">
        <v>3</v>
      </c>
      <c r="B14" s="185" t="s">
        <v>505</v>
      </c>
      <c r="C14" s="186">
        <v>62850</v>
      </c>
      <c r="D14" s="187">
        <f t="shared" si="1"/>
        <v>61250</v>
      </c>
      <c r="E14" s="186">
        <v>32350</v>
      </c>
      <c r="F14" s="186">
        <v>28900</v>
      </c>
      <c r="G14" s="186">
        <v>391207</v>
      </c>
      <c r="H14" s="186">
        <v>34100</v>
      </c>
      <c r="I14" s="185"/>
      <c r="J14" s="188">
        <v>486557</v>
      </c>
    </row>
    <row r="15" spans="1:10">
      <c r="A15" s="179">
        <v>4</v>
      </c>
      <c r="B15" s="185" t="s">
        <v>506</v>
      </c>
      <c r="C15" s="186">
        <v>103600</v>
      </c>
      <c r="D15" s="187">
        <f t="shared" si="1"/>
        <v>97100</v>
      </c>
      <c r="E15" s="186">
        <v>46600</v>
      </c>
      <c r="F15" s="186">
        <v>50500</v>
      </c>
      <c r="G15" s="186">
        <v>388772</v>
      </c>
      <c r="H15" s="186">
        <v>45900</v>
      </c>
      <c r="I15" s="185"/>
      <c r="J15" s="188">
        <v>531772</v>
      </c>
    </row>
    <row r="16" spans="1:10">
      <c r="A16" s="179">
        <v>5</v>
      </c>
      <c r="B16" s="185" t="s">
        <v>507</v>
      </c>
      <c r="C16" s="186">
        <v>174000</v>
      </c>
      <c r="D16" s="187">
        <f t="shared" si="1"/>
        <v>166650</v>
      </c>
      <c r="E16" s="186">
        <v>106500</v>
      </c>
      <c r="F16" s="186">
        <v>60150</v>
      </c>
      <c r="G16" s="186">
        <v>449761</v>
      </c>
      <c r="H16" s="186">
        <v>32298</v>
      </c>
      <c r="I16" s="185"/>
      <c r="J16" s="188">
        <v>648709</v>
      </c>
    </row>
    <row r="17" spans="1:10">
      <c r="A17" s="179">
        <v>6</v>
      </c>
      <c r="B17" s="185" t="s">
        <v>508</v>
      </c>
      <c r="C17" s="186">
        <v>1029200</v>
      </c>
      <c r="D17" s="187">
        <f t="shared" si="1"/>
        <v>801200</v>
      </c>
      <c r="E17" s="186">
        <v>228200</v>
      </c>
      <c r="F17" s="186">
        <v>573000</v>
      </c>
      <c r="G17" s="186">
        <v>37354</v>
      </c>
      <c r="H17" s="186">
        <v>8000</v>
      </c>
      <c r="I17" s="185"/>
      <c r="J17" s="188">
        <v>846554</v>
      </c>
    </row>
    <row r="18" spans="1:10">
      <c r="A18" s="179">
        <v>7</v>
      </c>
      <c r="B18" s="185" t="s">
        <v>509</v>
      </c>
      <c r="C18" s="186">
        <v>195950</v>
      </c>
      <c r="D18" s="187">
        <f t="shared" si="1"/>
        <v>185760</v>
      </c>
      <c r="E18" s="186">
        <v>95950</v>
      </c>
      <c r="F18" s="186">
        <v>89810</v>
      </c>
      <c r="G18" s="186">
        <v>566422</v>
      </c>
      <c r="H18" s="186">
        <v>47400</v>
      </c>
      <c r="I18" s="185"/>
      <c r="J18" s="188">
        <v>799582</v>
      </c>
    </row>
    <row r="19" spans="1:10">
      <c r="A19" s="179">
        <v>8</v>
      </c>
      <c r="B19" s="185" t="s">
        <v>510</v>
      </c>
      <c r="C19" s="186">
        <v>218200</v>
      </c>
      <c r="D19" s="187">
        <f t="shared" si="1"/>
        <v>211460</v>
      </c>
      <c r="E19" s="186">
        <v>118700</v>
      </c>
      <c r="F19" s="186">
        <v>92760</v>
      </c>
      <c r="G19" s="186">
        <v>441700</v>
      </c>
      <c r="H19" s="186">
        <v>61600</v>
      </c>
      <c r="I19" s="185"/>
      <c r="J19" s="188">
        <v>714760</v>
      </c>
    </row>
    <row r="20" spans="1:10">
      <c r="A20" s="179">
        <v>9</v>
      </c>
      <c r="B20" s="185" t="s">
        <v>511</v>
      </c>
      <c r="C20" s="186">
        <v>192100</v>
      </c>
      <c r="D20" s="187">
        <f t="shared" si="1"/>
        <v>185900</v>
      </c>
      <c r="E20" s="186">
        <v>78100</v>
      </c>
      <c r="F20" s="186">
        <v>107800</v>
      </c>
      <c r="G20" s="186">
        <v>470689</v>
      </c>
      <c r="H20" s="186">
        <v>15900</v>
      </c>
      <c r="I20" s="185"/>
      <c r="J20" s="188">
        <v>672489</v>
      </c>
    </row>
    <row r="21" spans="1:10">
      <c r="A21" s="179">
        <v>10</v>
      </c>
      <c r="B21" s="185" t="s">
        <v>512</v>
      </c>
      <c r="C21" s="186">
        <v>151700</v>
      </c>
      <c r="D21" s="187">
        <f t="shared" si="1"/>
        <v>141600</v>
      </c>
      <c r="E21" s="186">
        <v>66200</v>
      </c>
      <c r="F21" s="186">
        <v>75400</v>
      </c>
      <c r="G21" s="186">
        <v>440874</v>
      </c>
      <c r="H21" s="186">
        <v>18300</v>
      </c>
      <c r="I21" s="185"/>
      <c r="J21" s="188">
        <v>600774</v>
      </c>
    </row>
    <row r="22" spans="1:10">
      <c r="A22" s="179">
        <v>11</v>
      </c>
      <c r="B22" s="185" t="s">
        <v>513</v>
      </c>
      <c r="C22" s="186">
        <v>483400</v>
      </c>
      <c r="D22" s="187">
        <f t="shared" si="1"/>
        <v>471300</v>
      </c>
      <c r="E22" s="186">
        <v>257900</v>
      </c>
      <c r="F22" s="186">
        <v>213400</v>
      </c>
      <c r="G22" s="186">
        <v>224584</v>
      </c>
      <c r="H22" s="186">
        <v>4500</v>
      </c>
      <c r="I22" s="185"/>
      <c r="J22" s="188">
        <v>700384</v>
      </c>
    </row>
    <row r="23" spans="1:10" ht="16.2" thickBot="1">
      <c r="A23" s="189">
        <v>12</v>
      </c>
      <c r="B23" s="190" t="s">
        <v>514</v>
      </c>
      <c r="C23" s="191">
        <v>179650</v>
      </c>
      <c r="D23" s="192">
        <f t="shared" si="1"/>
        <v>174480</v>
      </c>
      <c r="E23" s="191">
        <v>89150</v>
      </c>
      <c r="F23" s="191">
        <v>85330</v>
      </c>
      <c r="G23" s="191">
        <v>379928</v>
      </c>
      <c r="H23" s="191">
        <v>17700</v>
      </c>
      <c r="I23" s="190"/>
      <c r="J23" s="193">
        <v>572108</v>
      </c>
    </row>
    <row r="24" spans="1:10" ht="16.2" thickTop="1"/>
  </sheetData>
  <mergeCells count="14">
    <mergeCell ref="I1:J1"/>
    <mergeCell ref="I6:J6"/>
    <mergeCell ref="I7:I9"/>
    <mergeCell ref="J7:J9"/>
    <mergeCell ref="D8:D9"/>
    <mergeCell ref="E8:F8"/>
    <mergeCell ref="A3:J3"/>
    <mergeCell ref="A4:J4"/>
    <mergeCell ref="A7:A9"/>
    <mergeCell ref="B7:B9"/>
    <mergeCell ref="C7:C9"/>
    <mergeCell ref="D7:F7"/>
    <mergeCell ref="G7:G9"/>
    <mergeCell ref="H7:H9"/>
  </mergeCells>
  <pageMargins left="0.70866141732283472" right="0.70866141732283472"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46-CK-NSNN</vt:lpstr>
      <vt:lpstr>47-CK-NSNN</vt:lpstr>
      <vt:lpstr>48-CK-NSNN</vt:lpstr>
      <vt:lpstr>49-CK-NSNN</vt:lpstr>
      <vt:lpstr>50-CK-NSNN</vt:lpstr>
      <vt:lpstr>51-CK-NSNN</vt:lpstr>
      <vt:lpstr>52-CK-NSNN</vt:lpstr>
      <vt:lpstr>54-CK-NSNN</vt:lpstr>
      <vt:lpstr>55-CK-NSNN</vt:lpstr>
      <vt:lpstr>56-CK-NSNN</vt:lpstr>
      <vt:lpstr>57-CK-NSNN</vt:lpstr>
      <vt:lpstr>58-CK-NSNN</vt:lpstr>
      <vt:lpstr>Sheet1</vt:lpstr>
      <vt:lpstr>'46-CK-NSNN'!Print_Area</vt:lpstr>
      <vt:lpstr>'47-CK-NSNN'!Print_Area</vt:lpstr>
      <vt:lpstr>'49-CK-NSNN'!Print_Area</vt:lpstr>
      <vt:lpstr>'50-CK-NSNN'!Print_Area</vt:lpstr>
      <vt:lpstr>'48-CK-NSNN'!Print_Titles</vt:lpstr>
      <vt:lpstr>'49-CK-NSNN'!Print_Titles</vt:lpstr>
      <vt:lpstr>'51-CK-NSNN'!Print_Titles</vt:lpstr>
      <vt:lpstr>'54-CK-NSNN'!Print_Titles</vt:lpstr>
      <vt:lpstr>'57-CK-NSNN'!Print_Titles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1412202</dc:creator>
  <cp:lastModifiedBy>nghiabh</cp:lastModifiedBy>
  <cp:lastPrinted>2023-03-22T08:03:54Z</cp:lastPrinted>
  <dcterms:created xsi:type="dcterms:W3CDTF">2022-12-20T08:47:47Z</dcterms:created>
  <dcterms:modified xsi:type="dcterms:W3CDTF">2023-04-12T02:27:19Z</dcterms:modified>
</cp:coreProperties>
</file>