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\CONG VIEC\Nam 2022\Cong khai nam 2022\Quyet toan 2021\"/>
    </mc:Choice>
  </mc:AlternateContent>
  <bookViews>
    <workbookView xWindow="0" yWindow="0" windowWidth="23040" windowHeight="9192" firstSheet="1" activeTab="1"/>
  </bookViews>
  <sheets>
    <sheet name="Kangatang" sheetId="9" state="hidden" r:id="rId1"/>
    <sheet name="PL63" sheetId="2" r:id="rId2"/>
  </sheets>
  <externalReferences>
    <externalReference r:id="rId3"/>
  </externalReferences>
  <definedNames>
    <definedName name="_xlnm.Print_Titles" localSheetId="1">'PL63'!$5:$7</definedName>
  </definedNames>
  <calcPr calcId="162913"/>
</workbook>
</file>

<file path=xl/calcChain.xml><?xml version="1.0" encoding="utf-8"?>
<calcChain xmlns="http://schemas.openxmlformats.org/spreadsheetml/2006/main">
  <c r="D64" i="2" l="1"/>
  <c r="C64" i="2" s="1"/>
  <c r="F63" i="2"/>
  <c r="E63" i="2" s="1"/>
  <c r="C63" i="2"/>
  <c r="D63" i="2" s="1"/>
  <c r="H63" i="2" s="1"/>
  <c r="F62" i="2"/>
  <c r="E62" i="2"/>
  <c r="F61" i="2"/>
  <c r="E61" i="2"/>
  <c r="F60" i="2"/>
  <c r="E60" i="2"/>
  <c r="D60" i="2"/>
  <c r="C60" i="2"/>
  <c r="E59" i="2"/>
  <c r="F57" i="2"/>
  <c r="E57" i="2"/>
  <c r="F56" i="2"/>
  <c r="E56" i="2"/>
  <c r="F55" i="2"/>
  <c r="E55" i="2"/>
  <c r="C55" i="2"/>
  <c r="G55" i="2" s="1"/>
  <c r="F54" i="2"/>
  <c r="E54" i="2"/>
  <c r="C54" i="2"/>
  <c r="D54" i="2"/>
  <c r="F53" i="2"/>
  <c r="E53" i="2"/>
  <c r="C53" i="2"/>
  <c r="D53" i="2" s="1"/>
  <c r="F52" i="2"/>
  <c r="E52" i="2"/>
  <c r="G52" i="2" s="1"/>
  <c r="C52" i="2"/>
  <c r="D52" i="2" s="1"/>
  <c r="H52" i="2" s="1"/>
  <c r="F51" i="2"/>
  <c r="E51" i="2"/>
  <c r="G51" i="2" s="1"/>
  <c r="C51" i="2"/>
  <c r="D51" i="2" s="1"/>
  <c r="H51" i="2" s="1"/>
  <c r="F50" i="2"/>
  <c r="E50" i="2"/>
  <c r="C50" i="2"/>
  <c r="F49" i="2"/>
  <c r="E49" i="2"/>
  <c r="C49" i="2"/>
  <c r="C48" i="2"/>
  <c r="C47" i="2"/>
  <c r="C46" i="2"/>
  <c r="F45" i="2"/>
  <c r="E45" i="2"/>
  <c r="C45" i="2"/>
  <c r="D45" i="2" s="1"/>
  <c r="F44" i="2"/>
  <c r="E44" i="2"/>
  <c r="G44" i="2" s="1"/>
  <c r="C44" i="2"/>
  <c r="D44" i="2" s="1"/>
  <c r="F43" i="2"/>
  <c r="H43" i="2" s="1"/>
  <c r="E43" i="2"/>
  <c r="G43" i="2" s="1"/>
  <c r="C43" i="2"/>
  <c r="F42" i="2"/>
  <c r="H42" i="2" s="1"/>
  <c r="E42" i="2"/>
  <c r="G42" i="2" s="1"/>
  <c r="C42" i="2"/>
  <c r="F41" i="2"/>
  <c r="E41" i="2"/>
  <c r="G41" i="2" s="1"/>
  <c r="C41" i="2"/>
  <c r="D41" i="2" s="1"/>
  <c r="H41" i="2" s="1"/>
  <c r="F40" i="2"/>
  <c r="E40" i="2"/>
  <c r="C40" i="2"/>
  <c r="D40" i="2" s="1"/>
  <c r="H40" i="2" s="1"/>
  <c r="F39" i="2"/>
  <c r="E39" i="2"/>
  <c r="C39" i="2"/>
  <c r="D39" i="2" s="1"/>
  <c r="F38" i="2"/>
  <c r="E38" i="2"/>
  <c r="G38" i="2" s="1"/>
  <c r="C38" i="2"/>
  <c r="D38" i="2" s="1"/>
  <c r="F37" i="2"/>
  <c r="E37" i="2"/>
  <c r="C37" i="2"/>
  <c r="D37" i="2" s="1"/>
  <c r="F36" i="2"/>
  <c r="E36" i="2"/>
  <c r="C36" i="2"/>
  <c r="D36" i="2" s="1"/>
  <c r="F35" i="2"/>
  <c r="E35" i="2"/>
  <c r="C35" i="2"/>
  <c r="D35" i="2" s="1"/>
  <c r="F34" i="2"/>
  <c r="E34" i="2"/>
  <c r="G34" i="2" s="1"/>
  <c r="C34" i="2"/>
  <c r="D34" i="2" s="1"/>
  <c r="F33" i="2"/>
  <c r="E33" i="2"/>
  <c r="C33" i="2"/>
  <c r="D33" i="2" s="1"/>
  <c r="F32" i="2"/>
  <c r="F31" i="2" s="1"/>
  <c r="H31" i="2" s="1"/>
  <c r="E32" i="2"/>
  <c r="C32" i="2"/>
  <c r="D32" i="2" s="1"/>
  <c r="H32" i="2" s="1"/>
  <c r="D31" i="2"/>
  <c r="C31" i="2"/>
  <c r="F30" i="2"/>
  <c r="E30" i="2"/>
  <c r="C30" i="2"/>
  <c r="F29" i="2"/>
  <c r="E29" i="2"/>
  <c r="C29" i="2"/>
  <c r="D29" i="2" s="1"/>
  <c r="F28" i="2"/>
  <c r="E28" i="2"/>
  <c r="C28" i="2"/>
  <c r="D28" i="2" s="1"/>
  <c r="F27" i="2"/>
  <c r="E27" i="2"/>
  <c r="G27" i="2" s="1"/>
  <c r="C27" i="2"/>
  <c r="D27" i="2" s="1"/>
  <c r="H27" i="2" s="1"/>
  <c r="F26" i="2"/>
  <c r="E26" i="2"/>
  <c r="G26" i="2" s="1"/>
  <c r="C26" i="2"/>
  <c r="D26" i="2" s="1"/>
  <c r="H26" i="2" s="1"/>
  <c r="F25" i="2"/>
  <c r="E25" i="2"/>
  <c r="G25" i="2" s="1"/>
  <c r="C25" i="2"/>
  <c r="F24" i="2"/>
  <c r="E24" i="2"/>
  <c r="C24" i="2"/>
  <c r="D24" i="2" s="1"/>
  <c r="F23" i="2"/>
  <c r="E23" i="2"/>
  <c r="C23" i="2"/>
  <c r="D23" i="2" s="1"/>
  <c r="F22" i="2"/>
  <c r="E22" i="2"/>
  <c r="G22" i="2" s="1"/>
  <c r="C22" i="2"/>
  <c r="D22" i="2" s="1"/>
  <c r="H22" i="2" s="1"/>
  <c r="F21" i="2"/>
  <c r="E21" i="2"/>
  <c r="C21" i="2"/>
  <c r="D21" i="2" s="1"/>
  <c r="F20" i="2"/>
  <c r="E20" i="2"/>
  <c r="C20" i="2"/>
  <c r="D20" i="2" s="1"/>
  <c r="H20" i="2" s="1"/>
  <c r="F19" i="2"/>
  <c r="F18" i="2" s="1"/>
  <c r="E19" i="2"/>
  <c r="C19" i="2"/>
  <c r="D19" i="2" s="1"/>
  <c r="F17" i="2"/>
  <c r="E17" i="2"/>
  <c r="C17" i="2"/>
  <c r="D17" i="2" s="1"/>
  <c r="F16" i="2"/>
  <c r="E16" i="2"/>
  <c r="C16" i="2"/>
  <c r="D16" i="2" s="1"/>
  <c r="F15" i="2"/>
  <c r="E15" i="2"/>
  <c r="C15" i="2"/>
  <c r="D15" i="2" s="1"/>
  <c r="F14" i="2"/>
  <c r="E14" i="2"/>
  <c r="G14" i="2" s="1"/>
  <c r="C14" i="2"/>
  <c r="D14" i="2" s="1"/>
  <c r="H14" i="2" s="1"/>
  <c r="F13" i="2"/>
  <c r="E13" i="2"/>
  <c r="C13" i="2"/>
  <c r="D13" i="2"/>
  <c r="F12" i="2"/>
  <c r="H12" i="2" s="1"/>
  <c r="E12" i="2"/>
  <c r="G12" i="2" s="1"/>
  <c r="C12" i="2"/>
  <c r="D12" i="2"/>
  <c r="G13" i="2"/>
  <c r="G35" i="2"/>
  <c r="G40" i="2"/>
  <c r="G28" i="2"/>
  <c r="C18" i="2"/>
  <c r="H13" i="2"/>
  <c r="E31" i="2"/>
  <c r="G54" i="2"/>
  <c r="A3" i="2"/>
  <c r="H19" i="2" l="1"/>
  <c r="D18" i="2"/>
  <c r="H34" i="2"/>
  <c r="H45" i="2"/>
  <c r="G20" i="2"/>
  <c r="G33" i="2"/>
  <c r="H54" i="2"/>
  <c r="E11" i="2"/>
  <c r="G11" i="2" s="1"/>
  <c r="G45" i="2"/>
  <c r="C11" i="2"/>
  <c r="C10" i="2" s="1"/>
  <c r="C9" i="2" s="1"/>
  <c r="C8" i="2" s="1"/>
  <c r="H18" i="2"/>
  <c r="G32" i="2"/>
  <c r="H38" i="2"/>
  <c r="H44" i="2"/>
  <c r="G63" i="2"/>
  <c r="G19" i="2"/>
  <c r="G31" i="2"/>
  <c r="E18" i="2"/>
  <c r="G18" i="2" s="1"/>
  <c r="H33" i="2"/>
  <c r="H35" i="2"/>
  <c r="H28" i="2"/>
  <c r="D25" i="2"/>
  <c r="H25" i="2" s="1"/>
  <c r="D11" i="2"/>
  <c r="F11" i="2"/>
  <c r="E10" i="2" l="1"/>
  <c r="D10" i="2"/>
  <c r="D9" i="2" s="1"/>
  <c r="D8" i="2" s="1"/>
  <c r="H11" i="2"/>
  <c r="F10" i="2"/>
  <c r="E9" i="2" l="1"/>
  <c r="G10" i="2"/>
  <c r="F9" i="2"/>
  <c r="H10" i="2"/>
  <c r="E8" i="2" l="1"/>
  <c r="G8" i="2" s="1"/>
  <c r="G9" i="2"/>
  <c r="H9" i="2"/>
  <c r="F8" i="2"/>
  <c r="H8" i="2" s="1"/>
</calcChain>
</file>

<file path=xl/comments1.xml><?xml version="1.0" encoding="utf-8"?>
<comments xmlns="http://schemas.openxmlformats.org/spreadsheetml/2006/main">
  <authors>
    <author>Windows User</author>
  </authors>
  <commentList>
    <comment ref="B52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Năm 2018 bỏ chi tiết</t>
        </r>
      </text>
    </comment>
  </commentList>
</comments>
</file>

<file path=xl/sharedStrings.xml><?xml version="1.0" encoding="utf-8"?>
<sst xmlns="http://schemas.openxmlformats.org/spreadsheetml/2006/main" count="88" uniqueCount="67">
  <si>
    <t>Đơn vị: Triệu đồng</t>
  </si>
  <si>
    <t>STT</t>
  </si>
  <si>
    <t>A</t>
  </si>
  <si>
    <t>B</t>
  </si>
  <si>
    <t>I</t>
  </si>
  <si>
    <t>II</t>
  </si>
  <si>
    <t>III</t>
  </si>
  <si>
    <t>C</t>
  </si>
  <si>
    <t>Nội dung</t>
  </si>
  <si>
    <t>Quyết toán</t>
  </si>
  <si>
    <t>D</t>
  </si>
  <si>
    <t>UBND TỈNH ĐỒNG THÁP</t>
  </si>
  <si>
    <t>Thu từ quỹ dự trữ tài chính</t>
  </si>
  <si>
    <t>E</t>
  </si>
  <si>
    <t>IV</t>
  </si>
  <si>
    <t>V</t>
  </si>
  <si>
    <t>VI</t>
  </si>
  <si>
    <t>Biểu số 63/CK-NSNN</t>
  </si>
  <si>
    <t>Dự toán</t>
  </si>
  <si>
    <t>So sánh (%)</t>
  </si>
  <si>
    <t>Tổng thu NSNN</t>
  </si>
  <si>
    <t>Thu NSĐP</t>
  </si>
  <si>
    <t>5=3/1</t>
  </si>
  <si>
    <t>6=4/2</t>
  </si>
  <si>
    <t>TỔNG NGUỒN THU NSNN</t>
  </si>
  <si>
    <t>TỔNG THU CÂN ĐỐI NSNN</t>
  </si>
  <si>
    <t>Thu nội địa</t>
  </si>
  <si>
    <t>Thu từ DN quốc doanh trung ương</t>
  </si>
  <si>
    <t>- Thuế giá trị gia tăng</t>
  </si>
  <si>
    <t>- Thuế tiêu thụ đặc biệt</t>
  </si>
  <si>
    <t>- Thuế thu nhập doanh nghiệp</t>
  </si>
  <si>
    <t>- Thuế tài nguyên</t>
  </si>
  <si>
    <t>- Thuế môn bài</t>
  </si>
  <si>
    <t>- Thu sử dụng vốn NS và thu khác</t>
  </si>
  <si>
    <t>Thu từ DN quốc doanh địa phương</t>
  </si>
  <si>
    <t>Thu từ DN có vốn đầu tư nước ngoài</t>
  </si>
  <si>
    <t>- Các khoản thu khác (Tiền thuê mặt đất, mặt nước)</t>
  </si>
  <si>
    <t>Thu từ khu vực ngoài quốc doanh</t>
  </si>
  <si>
    <t>- Thu khác ngoài quốc doanh</t>
  </si>
  <si>
    <t>Lệ phí trước bạ</t>
  </si>
  <si>
    <t>Thuế sử dụng đất nông nghiệp</t>
  </si>
  <si>
    <t>Thuế nhà đất/thuế sử dụng đất phi nông nghiệp</t>
  </si>
  <si>
    <t>Thuế thu nhập cá nhân</t>
  </si>
  <si>
    <t>Thu phí xăng dầu; thuế bảo vệ môi trường</t>
  </si>
  <si>
    <t>Thu phí, lệ phí</t>
  </si>
  <si>
    <t>Thu tiền sử dụng đất</t>
  </si>
  <si>
    <t>Thu tiền thuê mặt đất mặt nước</t>
  </si>
  <si>
    <t>Thu tiền sử dụng khu vực biển</t>
  </si>
  <si>
    <t>Thu từ bán tài sản nhà nước</t>
  </si>
  <si>
    <t>Thu từ tài sản được xác lập quyền sở hữu của nhà nước</t>
  </si>
  <si>
    <t>Thu tiền bán nhà và thuê nhà ở thuộc SHNN</t>
  </si>
  <si>
    <t>Thu khác ngân sách</t>
  </si>
  <si>
    <t>Thu tiền cấp quyền khai thác khoáng sản</t>
  </si>
  <si>
    <t>Thu từ quỹ đất công ích và thu khoa lợi công sản khác</t>
  </si>
  <si>
    <t>Thu cổ tức và lợi nhuận sau thuế</t>
  </si>
  <si>
    <t>Thu từ hoạt động xổ số kiến thiết</t>
  </si>
  <si>
    <t>Thuế từ hoạt động xuất nhập khẩu</t>
  </si>
  <si>
    <t>Thu Viện trợ</t>
  </si>
  <si>
    <t>Các khoản huy động, đóng góp</t>
  </si>
  <si>
    <t>VAY CỦA NGÂN SÁCH ĐỊA PHƯƠNG</t>
  </si>
  <si>
    <t>THU KẾT DƯ NĂM TRƯỚC</t>
  </si>
  <si>
    <t>THU CHUYỂN NGUỒN TỪ NĂM TRƯỚC CHUYỂN SANG</t>
  </si>
  <si>
    <t>THU BỔ SUNG TỪ NS CẤP TRÊN</t>
  </si>
  <si>
    <t>G</t>
  </si>
  <si>
    <t>THU CHUYỂN NGUỒN LÀM LƯƠNG</t>
  </si>
  <si>
    <t>Thu hồi vốn của Nhà nước</t>
  </si>
  <si>
    <t>QUYẾT TOÁN NGUỒN THU NGÂN SÁCH NHÀ NƯỚC TRÊN ĐỊA BÀN THEO LĨNH VỰC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</si>
</sst>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₫_-;\-* #,##0.00\ _₫_-;_-* &quot;-&quot;??\ _₫_-;_-@_-"/>
    <numFmt numFmtId="165" formatCode="_-* #,##0.00_-;\-* #,##0.00_-;_-* &quot;-&quot;??_-;_-@_-"/>
    <numFmt numFmtId="167" formatCode="_(* #,##0_);_(* \(#,##0\);_(* &quot;-&quot;??_);_(@_)"/>
    <numFmt numFmtId="168" formatCode="#,###;\-#,###;&quot;&quot;;_(@_)"/>
  </numFmts>
  <fonts count="19">
    <font>
      <sz val="11"/>
      <color theme="1"/>
      <name val="Calibri"/>
      <family val="2"/>
      <scheme val="minor"/>
    </font>
    <font>
      <sz val="12"/>
      <name val=".VnArial Narrow"/>
      <family val="2"/>
    </font>
    <font>
      <sz val="12"/>
      <name val=".VnArial Narrow"/>
      <family val="2"/>
    </font>
    <font>
      <b/>
      <sz val="12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2"/>
      <name val="Times New Roman"/>
      <family val="1"/>
    </font>
    <font>
      <i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.VnTime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9">
    <xf numFmtId="0" fontId="0" fillId="0" borderId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4" fillId="0" borderId="0"/>
    <xf numFmtId="0" fontId="17" fillId="0" borderId="0"/>
    <xf numFmtId="0" fontId="5" fillId="0" borderId="0"/>
    <xf numFmtId="0" fontId="15" fillId="0" borderId="0" applyProtection="0"/>
    <xf numFmtId="0" fontId="2" fillId="0" borderId="0"/>
    <xf numFmtId="0" fontId="18" fillId="0" borderId="0"/>
    <xf numFmtId="0" fontId="4" fillId="0" borderId="0"/>
    <xf numFmtId="0" fontId="7" fillId="0" borderId="0"/>
    <xf numFmtId="0" fontId="1" fillId="0" borderId="0"/>
  </cellStyleXfs>
  <cellXfs count="70">
    <xf numFmtId="0" fontId="0" fillId="0" borderId="0" xfId="0"/>
    <xf numFmtId="0" fontId="3" fillId="0" borderId="0" xfId="0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49" fontId="8" fillId="0" borderId="2" xfId="0" applyNumberFormat="1" applyFont="1" applyFill="1" applyBorder="1" applyAlignment="1">
      <alignment wrapText="1" shrinkToFit="1"/>
    </xf>
    <xf numFmtId="49" fontId="3" fillId="0" borderId="2" xfId="0" applyNumberFormat="1" applyFont="1" applyBorder="1" applyAlignment="1">
      <alignment wrapText="1" shrinkToFi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167" fontId="8" fillId="0" borderId="0" xfId="0" applyNumberFormat="1" applyFont="1"/>
    <xf numFmtId="0" fontId="9" fillId="0" borderId="0" xfId="0" applyFont="1" applyAlignment="1">
      <alignment horizontal="right" vertical="center"/>
    </xf>
    <xf numFmtId="167" fontId="10" fillId="0" borderId="1" xfId="1" applyNumberFormat="1" applyFont="1" applyBorder="1"/>
    <xf numFmtId="9" fontId="10" fillId="0" borderId="1" xfId="0" applyNumberFormat="1" applyFont="1" applyBorder="1"/>
    <xf numFmtId="3" fontId="3" fillId="0" borderId="2" xfId="0" applyNumberFormat="1" applyFont="1" applyBorder="1" applyAlignment="1">
      <alignment horizontal="right" vertical="center" wrapText="1"/>
    </xf>
    <xf numFmtId="9" fontId="10" fillId="0" borderId="2" xfId="0" applyNumberFormat="1" applyFont="1" applyBorder="1"/>
    <xf numFmtId="0" fontId="3" fillId="0" borderId="3" xfId="0" applyFont="1" applyBorder="1" applyAlignment="1">
      <alignment wrapText="1"/>
    </xf>
    <xf numFmtId="167" fontId="3" fillId="0" borderId="2" xfId="1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wrapText="1" shrinkToFit="1"/>
    </xf>
    <xf numFmtId="167" fontId="3" fillId="0" borderId="2" xfId="1" applyNumberFormat="1" applyFont="1" applyBorder="1"/>
    <xf numFmtId="49" fontId="9" fillId="0" borderId="2" xfId="0" applyNumberFormat="1" applyFont="1" applyFill="1" applyBorder="1" applyAlignment="1">
      <alignment wrapText="1" shrinkToFit="1"/>
    </xf>
    <xf numFmtId="3" fontId="8" fillId="0" borderId="2" xfId="0" applyNumberFormat="1" applyFont="1" applyFill="1" applyBorder="1" applyAlignment="1">
      <alignment horizontal="right" vertical="center" shrinkToFit="1"/>
    </xf>
    <xf numFmtId="167" fontId="8" fillId="0" borderId="2" xfId="1" applyNumberFormat="1" applyFont="1" applyBorder="1" applyAlignment="1">
      <alignment vertical="center" wrapText="1"/>
    </xf>
    <xf numFmtId="9" fontId="11" fillId="0" borderId="2" xfId="0" applyNumberFormat="1" applyFont="1" applyBorder="1"/>
    <xf numFmtId="0" fontId="9" fillId="0" borderId="0" xfId="0" applyFont="1"/>
    <xf numFmtId="3" fontId="3" fillId="0" borderId="2" xfId="0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/>
    </xf>
    <xf numFmtId="167" fontId="3" fillId="0" borderId="2" xfId="1" applyNumberFormat="1" applyFont="1" applyBorder="1" applyAlignment="1">
      <alignment vertical="center" wrapText="1"/>
    </xf>
    <xf numFmtId="167" fontId="8" fillId="0" borderId="2" xfId="1" applyNumberFormat="1" applyFont="1" applyBorder="1"/>
    <xf numFmtId="0" fontId="3" fillId="0" borderId="0" xfId="0" applyFont="1"/>
    <xf numFmtId="49" fontId="3" fillId="2" borderId="2" xfId="0" applyNumberFormat="1" applyFont="1" applyFill="1" applyBorder="1" applyAlignment="1">
      <alignment wrapText="1" shrinkToFit="1"/>
    </xf>
    <xf numFmtId="49" fontId="3" fillId="0" borderId="2" xfId="0" applyNumberFormat="1" applyFont="1" applyFill="1" applyBorder="1" applyAlignment="1">
      <alignment horizontal="left" vertical="center" shrinkToFit="1"/>
    </xf>
    <xf numFmtId="0" fontId="8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3" fillId="0" borderId="12" xfId="0" applyFont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9" fontId="10" fillId="0" borderId="8" xfId="0" applyNumberFormat="1" applyFont="1" applyBorder="1"/>
    <xf numFmtId="9" fontId="10" fillId="0" borderId="10" xfId="0" applyNumberFormat="1" applyFont="1" applyBorder="1"/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shrinkToFit="1"/>
    </xf>
    <xf numFmtId="3" fontId="9" fillId="0" borderId="9" xfId="0" applyNumberFormat="1" applyFont="1" applyFill="1" applyBorder="1" applyAlignment="1">
      <alignment horizontal="center" vertical="center" shrinkToFit="1"/>
    </xf>
    <xf numFmtId="9" fontId="11" fillId="0" borderId="10" xfId="0" applyNumberFormat="1" applyFont="1" applyBorder="1"/>
    <xf numFmtId="3" fontId="9" fillId="2" borderId="9" xfId="0" applyNumberFormat="1" applyFont="1" applyFill="1" applyBorder="1" applyAlignment="1">
      <alignment horizontal="center" vertical="center" shrinkToFit="1"/>
    </xf>
    <xf numFmtId="3" fontId="8" fillId="0" borderId="9" xfId="0" applyNumberFormat="1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8" fillId="0" borderId="17" xfId="0" applyFont="1" applyBorder="1"/>
    <xf numFmtId="0" fontId="3" fillId="0" borderId="17" xfId="0" applyFont="1" applyBorder="1" applyAlignment="1">
      <alignment wrapText="1"/>
    </xf>
    <xf numFmtId="38" fontId="3" fillId="0" borderId="17" xfId="0" applyNumberFormat="1" applyFont="1" applyBorder="1"/>
    <xf numFmtId="0" fontId="3" fillId="0" borderId="3" xfId="0" applyFont="1" applyBorder="1" applyAlignment="1">
      <alignment horizontal="center"/>
    </xf>
    <xf numFmtId="167" fontId="3" fillId="0" borderId="3" xfId="1" applyNumberFormat="1" applyFont="1" applyBorder="1"/>
    <xf numFmtId="167" fontId="10" fillId="0" borderId="3" xfId="1" applyNumberFormat="1" applyFont="1" applyBorder="1"/>
    <xf numFmtId="3" fontId="3" fillId="0" borderId="3" xfId="0" applyNumberFormat="1" applyFont="1" applyBorder="1"/>
    <xf numFmtId="9" fontId="10" fillId="0" borderId="3" xfId="0" applyNumberFormat="1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67" fontId="8" fillId="0" borderId="12" xfId="1" applyNumberFormat="1" applyFont="1" applyBorder="1"/>
    <xf numFmtId="167" fontId="3" fillId="0" borderId="12" xfId="1" applyNumberFormat="1" applyFont="1" applyBorder="1" applyAlignment="1">
      <alignment horizontal="center" vertical="center" wrapText="1"/>
    </xf>
    <xf numFmtId="9" fontId="10" fillId="0" borderId="12" xfId="0" applyNumberFormat="1" applyFont="1" applyBorder="1"/>
    <xf numFmtId="9" fontId="10" fillId="0" borderId="13" xfId="0" applyNumberFormat="1" applyFont="1" applyBorder="1"/>
    <xf numFmtId="0" fontId="9" fillId="0" borderId="0" xfId="0" applyFont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9">
    <cellStyle name="Comma" xfId="1" builtinId="3"/>
    <cellStyle name="Comma 2" xfId="2"/>
    <cellStyle name="Comma 2 2 2" xfId="3"/>
    <cellStyle name="Comma 20" xfId="4"/>
    <cellStyle name="Comma 20 2" xfId="5"/>
    <cellStyle name="Comma 3" xfId="6"/>
    <cellStyle name="Comma 3 3" xfId="7"/>
    <cellStyle name="Currency 2" xfId="8"/>
    <cellStyle name="HAI" xfId="9"/>
    <cellStyle name="Normal" xfId="0" builtinId="0"/>
    <cellStyle name="Normal 2" xfId="10"/>
    <cellStyle name="Normal 2 12" xfId="11"/>
    <cellStyle name="Normal 3" xfId="12"/>
    <cellStyle name="Normal 3 4" xfId="13"/>
    <cellStyle name="Normal 4" xfId="14"/>
    <cellStyle name="Normal 5" xfId="15"/>
    <cellStyle name="Normal 6" xfId="16"/>
    <cellStyle name="Normal 7" xfId="17"/>
    <cellStyle name="Normal 8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uong/Nam%202021/Quyet%20toan%202021/Nam%202021%20kx%20ng&#224;y%2018-10-2022/Tonghopthuchi2021%20(kx%2018-10-2022)%2020-11-2022.xls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59-342"/>
      <sheetName val="MB58-342"/>
      <sheetName val="MB61.1 (ko ke cac CapNS)"/>
      <sheetName val="MB62.1(ko ke chuyen giao)"/>
      <sheetName val="CandoiMB60-342 (CL 30-6)"/>
      <sheetName val="MB62.1-342chi BTC (CL so 30-6)"/>
      <sheetName val="MB63(ThuMLNS)-342"/>
      <sheetName val="MB64(ChiMLNS)-342"/>
      <sheetName val="Thue mat dat mat nuoc"/>
      <sheetName val="B2-01"/>
      <sheetName val="B2-01-Tabmis"/>
      <sheetName val="B3-01"/>
      <sheetName val="CandoiMB60-342 (đ)"/>
      <sheetName val="MB61.1 (ko ke cac Cap (đ)"/>
      <sheetName val="MB62.1(ko ke cac capNS (đ)"/>
      <sheetName val="BM65-342(chuongtrinh) (P)"/>
      <sheetName val="BM65-342(chuongtrinh)"/>
      <sheetName val="BM65-342 (HCSN-Loan -DT)"/>
      <sheetName val="MB66-342(HCSN-Huyen)"/>
      <sheetName val="MB67-342(DT-Huyen- hcsn NEU CO)"/>
      <sheetName val="MB68-342 Loan huyen dautu"/>
      <sheetName val="MB69-342"/>
      <sheetName val="MB70-342"/>
      <sheetName val="B3-01-Tabmis"/>
      <sheetName val="BS48-ND3=62CK-343"/>
      <sheetName val="62CK-343"/>
      <sheetName val="BS49-ND31"/>
      <sheetName val="BS50-ND31=63CK-343"/>
      <sheetName val="CandoiMB60-342"/>
      <sheetName val="MB61.1-342thu"/>
      <sheetName val="BS51-ND31"/>
      <sheetName val="BS52-ND31"/>
      <sheetName val="XDCBTT-XSKT-TSDD"/>
      <sheetName val="BS53-ND31"/>
      <sheetName val="BS54-ND31=66CK(loan-ut-Dung )"/>
      <sheetName val="BS55-ND31 (DT-NS Loan)"/>
      <sheetName val="BS56-ND31(HCSN-NS)"/>
      <sheetName val="BS57-ND31(HCSN-NS)"/>
      <sheetName val="BS58-ND31 huyen"/>
      <sheetName val="BS59-ND31(huyen)"/>
      <sheetName val="MB62.1-342chi BTC"/>
      <sheetName val="BS60-ND31(huyen)"/>
      <sheetName val="CTMTQG (A CONG)"/>
      <sheetName val="BS61-ND31(NS-Ut-HCSN) (2)"/>
      <sheetName val="BS62-ND31 (DT)"/>
      <sheetName val="BS63-ND31 (Diep)"/>
      <sheetName val="BS64-ND31 (HCSN Loan)"/>
      <sheetName val="62CK-343 (Q)"/>
      <sheetName val="63CK-343"/>
      <sheetName val="64CK-343 (Q)"/>
      <sheetName val="64CK-343"/>
      <sheetName val="65CK-343=52ND31 (Q)"/>
      <sheetName val="65CK-343=52ND31"/>
      <sheetName val="BS56-ND31(HCSN-NS) (2)"/>
      <sheetName val="66CK-343 tinh -huyen "/>
      <sheetName val="67-CK-343"/>
      <sheetName val="68CK-343"/>
      <sheetName val="BC theo yeu cau BTC 10536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4">
          <cell r="D14">
            <v>161000</v>
          </cell>
          <cell r="F14">
            <v>186155.10545599999</v>
          </cell>
          <cell r="I14">
            <v>186155.10545599999</v>
          </cell>
          <cell r="J14">
            <v>0</v>
          </cell>
          <cell r="K14">
            <v>0</v>
          </cell>
        </row>
        <row r="15">
          <cell r="D15">
            <v>21000</v>
          </cell>
          <cell r="F15">
            <v>40520.126830000001</v>
          </cell>
          <cell r="I15">
            <v>40520.126830000001</v>
          </cell>
          <cell r="J15">
            <v>0</v>
          </cell>
          <cell r="K15">
            <v>0</v>
          </cell>
        </row>
        <row r="16">
          <cell r="D16">
            <v>28000</v>
          </cell>
          <cell r="F16">
            <v>18307.032852</v>
          </cell>
          <cell r="I16">
            <v>18307.032852</v>
          </cell>
          <cell r="J16">
            <v>0</v>
          </cell>
          <cell r="K16">
            <v>0</v>
          </cell>
        </row>
        <row r="17">
          <cell r="F17">
            <v>18.330641</v>
          </cell>
          <cell r="I17">
            <v>18.330641</v>
          </cell>
          <cell r="J17">
            <v>0</v>
          </cell>
          <cell r="K17">
            <v>0</v>
          </cell>
        </row>
        <row r="18">
          <cell r="F18">
            <v>0</v>
          </cell>
        </row>
        <row r="19">
          <cell r="F19">
            <v>0</v>
          </cell>
          <cell r="I19">
            <v>0</v>
          </cell>
          <cell r="J19">
            <v>0</v>
          </cell>
          <cell r="K19">
            <v>0</v>
          </cell>
        </row>
        <row r="21">
          <cell r="D21">
            <v>358000</v>
          </cell>
          <cell r="F21">
            <v>148039.81600799999</v>
          </cell>
          <cell r="I21">
            <v>148039.81600799999</v>
          </cell>
          <cell r="J21">
            <v>0</v>
          </cell>
          <cell r="K21">
            <v>0</v>
          </cell>
        </row>
        <row r="22">
          <cell r="D22">
            <v>93000</v>
          </cell>
          <cell r="F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D23">
            <v>0</v>
          </cell>
          <cell r="F23">
            <v>61372.031118999999</v>
          </cell>
          <cell r="I23">
            <v>61372.031118999999</v>
          </cell>
          <cell r="J23">
            <v>0</v>
          </cell>
          <cell r="K23">
            <v>0</v>
          </cell>
        </row>
        <row r="24">
          <cell r="D24">
            <v>84000</v>
          </cell>
          <cell r="F24">
            <v>77061.224650000004</v>
          </cell>
          <cell r="I24">
            <v>77061.224650000004</v>
          </cell>
          <cell r="J24">
            <v>0</v>
          </cell>
          <cell r="K24">
            <v>0</v>
          </cell>
        </row>
        <row r="25">
          <cell r="F25">
            <v>0</v>
          </cell>
        </row>
        <row r="26">
          <cell r="F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D27">
            <v>70000</v>
          </cell>
          <cell r="F27">
            <v>70477.10807599999</v>
          </cell>
          <cell r="I27">
            <v>70477.10807599999</v>
          </cell>
          <cell r="J27">
            <v>0</v>
          </cell>
          <cell r="K27">
            <v>0</v>
          </cell>
        </row>
        <row r="28">
          <cell r="D28">
            <v>14900</v>
          </cell>
          <cell r="F28">
            <v>12269.220955000001</v>
          </cell>
          <cell r="I28">
            <v>12269.220955000001</v>
          </cell>
          <cell r="J28">
            <v>0</v>
          </cell>
          <cell r="K28">
            <v>0</v>
          </cell>
        </row>
        <row r="29">
          <cell r="D29">
            <v>55000</v>
          </cell>
          <cell r="F29">
            <v>58187.227320999998</v>
          </cell>
          <cell r="I29">
            <v>58187.227320999998</v>
          </cell>
          <cell r="J29">
            <v>0</v>
          </cell>
          <cell r="K29">
            <v>0</v>
          </cell>
        </row>
        <row r="30">
          <cell r="D30">
            <v>100</v>
          </cell>
          <cell r="F30">
            <v>20.659800000000001</v>
          </cell>
          <cell r="I30">
            <v>20.659800000000001</v>
          </cell>
          <cell r="J30">
            <v>0</v>
          </cell>
          <cell r="K30">
            <v>0</v>
          </cell>
        </row>
        <row r="31">
          <cell r="F31">
            <v>0</v>
          </cell>
        </row>
        <row r="32">
          <cell r="F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D33">
            <v>1315000</v>
          </cell>
        </row>
        <row r="34">
          <cell r="D34">
            <v>606070</v>
          </cell>
          <cell r="F34">
            <v>565671.13478099997</v>
          </cell>
          <cell r="I34">
            <v>0</v>
          </cell>
          <cell r="J34">
            <v>565671.13478099997</v>
          </cell>
          <cell r="K34">
            <v>0</v>
          </cell>
        </row>
        <row r="35">
          <cell r="D35">
            <v>559240</v>
          </cell>
          <cell r="F35">
            <v>81326.486615000002</v>
          </cell>
          <cell r="I35">
            <v>81326.486615000002</v>
          </cell>
          <cell r="J35">
            <v>0</v>
          </cell>
          <cell r="K35">
            <v>0</v>
          </cell>
        </row>
        <row r="36">
          <cell r="D36">
            <v>130750</v>
          </cell>
          <cell r="F36">
            <v>476960.13871999999</v>
          </cell>
          <cell r="I36">
            <v>0</v>
          </cell>
          <cell r="J36">
            <v>476960.13871999999</v>
          </cell>
          <cell r="K36">
            <v>0</v>
          </cell>
        </row>
        <row r="37">
          <cell r="D37">
            <v>18940</v>
          </cell>
          <cell r="F37">
            <v>8073.1612599999999</v>
          </cell>
          <cell r="I37">
            <v>8073.1612599999999</v>
          </cell>
          <cell r="J37">
            <v>0</v>
          </cell>
          <cell r="K37">
            <v>0</v>
          </cell>
        </row>
        <row r="38">
          <cell r="F38">
            <v>0</v>
          </cell>
        </row>
        <row r="39">
          <cell r="F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D40">
            <v>280000</v>
          </cell>
          <cell r="F40">
            <v>242161.59315900001</v>
          </cell>
          <cell r="I40">
            <v>0</v>
          </cell>
          <cell r="J40">
            <v>199235.99608300001</v>
          </cell>
          <cell r="K40">
            <v>42925.597075999998</v>
          </cell>
        </row>
        <row r="41">
          <cell r="D41">
            <v>0</v>
          </cell>
          <cell r="F41">
            <v>296.77355599999999</v>
          </cell>
          <cell r="I41">
            <v>0</v>
          </cell>
          <cell r="J41">
            <v>0</v>
          </cell>
          <cell r="K41">
            <v>296.77355599999999</v>
          </cell>
        </row>
        <row r="42">
          <cell r="D42">
            <v>8000</v>
          </cell>
          <cell r="F42">
            <v>9403.4074889999993</v>
          </cell>
          <cell r="I42">
            <v>0</v>
          </cell>
          <cell r="J42">
            <v>0</v>
          </cell>
          <cell r="K42">
            <v>9403.4074889999993</v>
          </cell>
        </row>
        <row r="43">
          <cell r="D43">
            <v>465000</v>
          </cell>
          <cell r="F43">
            <v>453602.31337500003</v>
          </cell>
          <cell r="I43">
            <v>453602.31337500003</v>
          </cell>
          <cell r="J43">
            <v>0</v>
          </cell>
          <cell r="K43">
            <v>0</v>
          </cell>
        </row>
        <row r="44">
          <cell r="D44">
            <v>2270000</v>
          </cell>
          <cell r="F44">
            <v>1312857.1546509999</v>
          </cell>
          <cell r="I44">
            <v>488432.85906400002</v>
          </cell>
          <cell r="J44">
            <v>0</v>
          </cell>
          <cell r="K44">
            <v>0</v>
          </cell>
        </row>
        <row r="47">
          <cell r="D47">
            <v>192900</v>
          </cell>
          <cell r="F47">
            <v>156067.94870500002</v>
          </cell>
          <cell r="I47">
            <v>44247.807379999998</v>
          </cell>
          <cell r="J47">
            <v>40988.083551000003</v>
          </cell>
          <cell r="K47">
            <v>18544.230703000001</v>
          </cell>
        </row>
        <row r="48">
          <cell r="D48">
            <v>750000</v>
          </cell>
          <cell r="F48">
            <v>1239693.973731</v>
          </cell>
          <cell r="I48">
            <v>265509.00352999999</v>
          </cell>
          <cell r="J48">
            <v>974184.97020099999</v>
          </cell>
          <cell r="K48">
            <v>0</v>
          </cell>
        </row>
        <row r="49">
          <cell r="D49">
            <v>76000</v>
          </cell>
          <cell r="F49">
            <v>253260.70467199999</v>
          </cell>
          <cell r="I49">
            <v>1551.1675319999999</v>
          </cell>
          <cell r="J49">
            <v>251709.53714</v>
          </cell>
          <cell r="K49">
            <v>0</v>
          </cell>
        </row>
        <row r="53">
          <cell r="F53">
            <v>127.267</v>
          </cell>
          <cell r="H53">
            <v>127.267</v>
          </cell>
        </row>
        <row r="54">
          <cell r="D54">
            <v>280000</v>
          </cell>
          <cell r="F54">
            <v>248330.38901499999</v>
          </cell>
          <cell r="H54">
            <v>182381.31003600001</v>
          </cell>
        </row>
        <row r="55">
          <cell r="C55">
            <v>11000</v>
          </cell>
          <cell r="F55">
            <v>21198.45117</v>
          </cell>
          <cell r="H55">
            <v>21108.770670000002</v>
          </cell>
        </row>
        <row r="56">
          <cell r="C56">
            <v>3000</v>
          </cell>
          <cell r="F56">
            <v>2386.9321449999998</v>
          </cell>
          <cell r="H56">
            <v>2386.9321450000002</v>
          </cell>
        </row>
        <row r="57">
          <cell r="C57">
            <v>70000</v>
          </cell>
          <cell r="F57">
            <v>59825.6806</v>
          </cell>
          <cell r="H57">
            <v>59825.6806</v>
          </cell>
        </row>
        <row r="58">
          <cell r="D58">
            <v>1500000</v>
          </cell>
          <cell r="F58">
            <v>1283258.1605219999</v>
          </cell>
          <cell r="H58">
            <v>1283258.1605219999</v>
          </cell>
        </row>
        <row r="60">
          <cell r="D60">
            <v>105000</v>
          </cell>
          <cell r="F60">
            <v>196854.34127400001</v>
          </cell>
          <cell r="I60">
            <v>100</v>
          </cell>
          <cell r="J60">
            <v>0</v>
          </cell>
          <cell r="K60">
            <v>0</v>
          </cell>
        </row>
        <row r="64">
          <cell r="F64">
            <v>750</v>
          </cell>
          <cell r="H64">
            <v>750</v>
          </cell>
        </row>
        <row r="65">
          <cell r="F65">
            <v>42223.468442999998</v>
          </cell>
          <cell r="H65">
            <v>42223.468443000005</v>
          </cell>
        </row>
        <row r="70">
          <cell r="D70">
            <v>61200</v>
          </cell>
          <cell r="F70">
            <v>46499.999799999998</v>
          </cell>
          <cell r="H70">
            <v>46499.999799999998</v>
          </cell>
        </row>
        <row r="73">
          <cell r="D73">
            <v>6765596</v>
          </cell>
        </row>
        <row r="74">
          <cell r="I74">
            <v>6789489.2315420005</v>
          </cell>
        </row>
        <row r="80">
          <cell r="F80">
            <v>6416491.8551740004</v>
          </cell>
          <cell r="I80">
            <v>3548254.9134820001</v>
          </cell>
          <cell r="J80">
            <v>2732521.450226</v>
          </cell>
          <cell r="K80">
            <v>135715.49146600001</v>
          </cell>
        </row>
        <row r="82">
          <cell r="F82">
            <v>817100.78195500001</v>
          </cell>
          <cell r="I82">
            <v>0</v>
          </cell>
          <cell r="J82">
            <v>690705.63624000002</v>
          </cell>
          <cell r="K82">
            <v>126395.14571500001</v>
          </cell>
        </row>
        <row r="83">
          <cell r="D83">
            <v>816873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workbookViewId="0"/>
  </sheetViews>
  <sheetFormatPr defaultRowHeight="14.4"/>
  <sheetData/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71"/>
  <sheetViews>
    <sheetView tabSelected="1" zoomScaleNormal="100" zoomScaleSheetLayoutView="100" workbookViewId="0">
      <selection activeCell="A3" sqref="A3:H3"/>
    </sheetView>
  </sheetViews>
  <sheetFormatPr defaultColWidth="9.109375" defaultRowHeight="15.6"/>
  <cols>
    <col min="1" max="1" width="5.109375" style="2" customWidth="1"/>
    <col min="2" max="2" width="42.88671875" style="2" customWidth="1"/>
    <col min="3" max="3" width="14.6640625" style="2" bestFit="1" customWidth="1"/>
    <col min="4" max="6" width="14" style="2" bestFit="1" customWidth="1"/>
    <col min="7" max="8" width="13.109375" style="2" bestFit="1" customWidth="1"/>
    <col min="9" max="9" width="10.5546875" style="2" hidden="1" customWidth="1"/>
    <col min="10" max="16384" width="9.109375" style="2"/>
  </cols>
  <sheetData>
    <row r="1" spans="1:10">
      <c r="A1" s="1" t="s">
        <v>11</v>
      </c>
      <c r="H1" s="7" t="s">
        <v>17</v>
      </c>
    </row>
    <row r="2" spans="1:10" ht="35.25" customHeight="1">
      <c r="A2" s="63" t="s">
        <v>66</v>
      </c>
      <c r="B2" s="63"/>
      <c r="C2" s="63"/>
      <c r="D2" s="63"/>
      <c r="E2" s="63"/>
      <c r="F2" s="63"/>
      <c r="G2" s="63"/>
      <c r="H2" s="63"/>
    </row>
    <row r="3" spans="1:10">
      <c r="A3" s="64" t="e">
        <f>#REF!</f>
        <v>#REF!</v>
      </c>
      <c r="B3" s="64"/>
      <c r="C3" s="64"/>
      <c r="D3" s="64"/>
      <c r="E3" s="64"/>
      <c r="F3" s="64"/>
      <c r="G3" s="64"/>
      <c r="H3" s="64"/>
    </row>
    <row r="4" spans="1:10" ht="16.2" thickBot="1">
      <c r="D4" s="8"/>
      <c r="H4" s="9" t="s">
        <v>0</v>
      </c>
    </row>
    <row r="5" spans="1:10" ht="16.2" thickTop="1">
      <c r="A5" s="65" t="s">
        <v>1</v>
      </c>
      <c r="B5" s="67" t="s">
        <v>8</v>
      </c>
      <c r="C5" s="67" t="s">
        <v>18</v>
      </c>
      <c r="D5" s="67"/>
      <c r="E5" s="67" t="s">
        <v>9</v>
      </c>
      <c r="F5" s="67"/>
      <c r="G5" s="67" t="s">
        <v>19</v>
      </c>
      <c r="H5" s="69"/>
    </row>
    <row r="6" spans="1:10" ht="31.2">
      <c r="A6" s="66"/>
      <c r="B6" s="68"/>
      <c r="C6" s="43" t="s">
        <v>20</v>
      </c>
      <c r="D6" s="43" t="s">
        <v>21</v>
      </c>
      <c r="E6" s="43" t="s">
        <v>20</v>
      </c>
      <c r="F6" s="43" t="s">
        <v>21</v>
      </c>
      <c r="G6" s="43" t="s">
        <v>20</v>
      </c>
      <c r="H6" s="33" t="s">
        <v>21</v>
      </c>
    </row>
    <row r="7" spans="1:10">
      <c r="A7" s="42" t="s">
        <v>2</v>
      </c>
      <c r="B7" s="43" t="s">
        <v>3</v>
      </c>
      <c r="C7" s="43">
        <v>1</v>
      </c>
      <c r="D7" s="43">
        <v>2</v>
      </c>
      <c r="E7" s="43">
        <v>3</v>
      </c>
      <c r="F7" s="43">
        <v>4</v>
      </c>
      <c r="G7" s="43" t="s">
        <v>22</v>
      </c>
      <c r="H7" s="33" t="s">
        <v>23</v>
      </c>
      <c r="J7" s="8"/>
    </row>
    <row r="8" spans="1:10" ht="18.75" customHeight="1">
      <c r="A8" s="53"/>
      <c r="B8" s="54" t="s">
        <v>24</v>
      </c>
      <c r="C8" s="10">
        <f>C9+C61+C62+C63+C64+C60</f>
        <v>15784569</v>
      </c>
      <c r="D8" s="10">
        <f>D9+D61+D62+D63+D64+D60</f>
        <v>14124109</v>
      </c>
      <c r="E8" s="10">
        <f>E9+E61+E62+E63+E64+E60</f>
        <v>21754586.124986004</v>
      </c>
      <c r="F8" s="10">
        <f>F9+F61+F62+F63+F64+F60</f>
        <v>20615080.901575003</v>
      </c>
      <c r="G8" s="11">
        <f>E8/C8</f>
        <v>1.3782185706170378</v>
      </c>
      <c r="H8" s="34">
        <f>F8/D8</f>
        <v>1.4595668230523429</v>
      </c>
      <c r="I8" s="8">
        <v>0</v>
      </c>
    </row>
    <row r="9" spans="1:10">
      <c r="A9" s="36" t="s">
        <v>2</v>
      </c>
      <c r="B9" s="55" t="s">
        <v>25</v>
      </c>
      <c r="C9" s="12">
        <f>C10+C55</f>
        <v>8140900</v>
      </c>
      <c r="D9" s="12">
        <f>D10+D55</f>
        <v>6480440</v>
      </c>
      <c r="E9" s="12">
        <f>E10+E55+E56+E57+E58+E59</f>
        <v>7685004.256515</v>
      </c>
      <c r="F9" s="12">
        <f>F10+F55+F56+F57+F58+F59</f>
        <v>6545499.0331040006</v>
      </c>
      <c r="G9" s="13">
        <f t="shared" ref="G9:H63" si="0">E9/C9</f>
        <v>0.94399934362478355</v>
      </c>
      <c r="H9" s="35">
        <f t="shared" si="0"/>
        <v>1.0100392925640853</v>
      </c>
      <c r="J9" s="3"/>
    </row>
    <row r="10" spans="1:10">
      <c r="A10" s="36" t="s">
        <v>4</v>
      </c>
      <c r="B10" s="6" t="s">
        <v>26</v>
      </c>
      <c r="C10" s="15">
        <f>C11+C18+C25+C31+C38+C39+C40+C41+C42+C43+C44+C45+C51+C52+C54+C50+C53</f>
        <v>8035900</v>
      </c>
      <c r="D10" s="15">
        <f>D11+D18+D25+D31+D38+D39+D40+D41+D42+D43+D44+D45+D51+D52+D54+D50+D53+D49</f>
        <v>6480440</v>
      </c>
      <c r="E10" s="15">
        <f>E11+E18+E25+E31+E38+E39+E40+E41+E42+E43+E44+E45+E51+E52+E54+E50+E53+E49</f>
        <v>7016452.4467980005</v>
      </c>
      <c r="F10" s="15">
        <f>F11+F18+F25+F31+F38+F39+F40+F41+F42+F43+F44+F45+F51+F52+F54+F50+F53+F49</f>
        <v>6073701.5646610009</v>
      </c>
      <c r="G10" s="13">
        <f t="shared" si="0"/>
        <v>0.8731383475152753</v>
      </c>
      <c r="H10" s="35">
        <f t="shared" si="0"/>
        <v>0.93723598469563807</v>
      </c>
      <c r="I10" s="8"/>
    </row>
    <row r="11" spans="1:10">
      <c r="A11" s="37">
        <v>1</v>
      </c>
      <c r="B11" s="16" t="s">
        <v>27</v>
      </c>
      <c r="C11" s="17">
        <f>SUM(C12:C17)</f>
        <v>210000</v>
      </c>
      <c r="D11" s="17">
        <f>SUM(D12:D17)</f>
        <v>210000</v>
      </c>
      <c r="E11" s="17">
        <f>SUM(E12:E17)</f>
        <v>245000.595779</v>
      </c>
      <c r="F11" s="17">
        <f>SUM(F12:F17)</f>
        <v>245000.595779</v>
      </c>
      <c r="G11" s="13">
        <f t="shared" si="0"/>
        <v>1.1666695037095238</v>
      </c>
      <c r="H11" s="35">
        <f t="shared" si="0"/>
        <v>1.1666695037095238</v>
      </c>
    </row>
    <row r="12" spans="1:10" s="22" customFormat="1">
      <c r="A12" s="38"/>
      <c r="B12" s="18" t="s">
        <v>28</v>
      </c>
      <c r="C12" s="19">
        <f>'[1]MB61.1-342thu'!D14</f>
        <v>161000</v>
      </c>
      <c r="D12" s="19">
        <f>C12</f>
        <v>161000</v>
      </c>
      <c r="E12" s="19">
        <f>'[1]MB61.1-342thu'!F14</f>
        <v>186155.10545599999</v>
      </c>
      <c r="F12" s="20">
        <f>'[1]MB61.1-342thu'!I14+'[1]MB61.1-342thu'!J14+'[1]MB61.1-342thu'!K14</f>
        <v>186155.10545599999</v>
      </c>
      <c r="G12" s="21">
        <f t="shared" si="0"/>
        <v>1.1562428910310558</v>
      </c>
      <c r="H12" s="39">
        <f t="shared" si="0"/>
        <v>1.1562428910310558</v>
      </c>
    </row>
    <row r="13" spans="1:10" s="22" customFormat="1">
      <c r="A13" s="38"/>
      <c r="B13" s="18" t="s">
        <v>29</v>
      </c>
      <c r="C13" s="19">
        <f>'[1]MB61.1-342thu'!D15</f>
        <v>21000</v>
      </c>
      <c r="D13" s="19">
        <f t="shared" ref="D13:D24" si="1">C13</f>
        <v>21000</v>
      </c>
      <c r="E13" s="19">
        <f>'[1]MB61.1-342thu'!F15</f>
        <v>40520.126830000001</v>
      </c>
      <c r="F13" s="20">
        <f>'[1]MB61.1-342thu'!I15+'[1]MB61.1-342thu'!J15+'[1]MB61.1-342thu'!K15</f>
        <v>40520.126830000001</v>
      </c>
      <c r="G13" s="21">
        <f t="shared" si="0"/>
        <v>1.9295298490476191</v>
      </c>
      <c r="H13" s="39">
        <f t="shared" si="0"/>
        <v>1.9295298490476191</v>
      </c>
    </row>
    <row r="14" spans="1:10" s="22" customFormat="1">
      <c r="A14" s="38"/>
      <c r="B14" s="18" t="s">
        <v>30</v>
      </c>
      <c r="C14" s="19">
        <f>'[1]MB61.1-342thu'!D16</f>
        <v>28000</v>
      </c>
      <c r="D14" s="19">
        <f t="shared" si="1"/>
        <v>28000</v>
      </c>
      <c r="E14" s="19">
        <f>'[1]MB61.1-342thu'!F16</f>
        <v>18307.032852</v>
      </c>
      <c r="F14" s="20">
        <f>'[1]MB61.1-342thu'!I16+'[1]MB61.1-342thu'!J16+'[1]MB61.1-342thu'!K16</f>
        <v>18307.032852</v>
      </c>
      <c r="G14" s="21">
        <f t="shared" si="0"/>
        <v>0.65382260185714292</v>
      </c>
      <c r="H14" s="39">
        <f t="shared" si="0"/>
        <v>0.65382260185714292</v>
      </c>
    </row>
    <row r="15" spans="1:10" s="22" customFormat="1">
      <c r="A15" s="38"/>
      <c r="B15" s="18" t="s">
        <v>31</v>
      </c>
      <c r="C15" s="19">
        <f>'[1]MB61.1-342thu'!D17</f>
        <v>0</v>
      </c>
      <c r="D15" s="19">
        <f t="shared" si="1"/>
        <v>0</v>
      </c>
      <c r="E15" s="19">
        <f>'[1]MB61.1-342thu'!F17</f>
        <v>18.330641</v>
      </c>
      <c r="F15" s="20">
        <f>'[1]MB61.1-342thu'!I17+'[1]MB61.1-342thu'!J17+'[1]MB61.1-342thu'!K17</f>
        <v>18.330641</v>
      </c>
      <c r="G15" s="21"/>
      <c r="H15" s="39"/>
    </row>
    <row r="16" spans="1:10" s="22" customFormat="1">
      <c r="A16" s="38"/>
      <c r="B16" s="18" t="s">
        <v>32</v>
      </c>
      <c r="C16" s="19">
        <f>'[1]MB61.1-342thu'!D18</f>
        <v>0</v>
      </c>
      <c r="D16" s="19">
        <f t="shared" si="1"/>
        <v>0</v>
      </c>
      <c r="E16" s="19">
        <f>'[1]MB61.1-342thu'!F18</f>
        <v>0</v>
      </c>
      <c r="F16" s="20">
        <f>'[1]MB61.1-342thu'!I18+'[1]MB61.1-342thu'!J18+'[1]MB61.1-342thu'!K18</f>
        <v>0</v>
      </c>
      <c r="G16" s="21"/>
      <c r="H16" s="39"/>
    </row>
    <row r="17" spans="1:8" s="22" customFormat="1">
      <c r="A17" s="38"/>
      <c r="B17" s="18" t="s">
        <v>33</v>
      </c>
      <c r="C17" s="19">
        <f>'[1]MB61.1-342thu'!D19</f>
        <v>0</v>
      </c>
      <c r="D17" s="19">
        <f t="shared" si="1"/>
        <v>0</v>
      </c>
      <c r="E17" s="19">
        <f>'[1]MB61.1-342thu'!F19</f>
        <v>0</v>
      </c>
      <c r="F17" s="20">
        <f>'[1]MB61.1-342thu'!I19+'[1]MB61.1-342thu'!J19+'[1]MB61.1-342thu'!K19</f>
        <v>0</v>
      </c>
      <c r="G17" s="21"/>
      <c r="H17" s="39"/>
    </row>
    <row r="18" spans="1:8">
      <c r="A18" s="37">
        <v>2</v>
      </c>
      <c r="B18" s="16" t="s">
        <v>34</v>
      </c>
      <c r="C18" s="23">
        <f>SUM(C19:C24)</f>
        <v>535000</v>
      </c>
      <c r="D18" s="23">
        <f>SUM(D19:D24)</f>
        <v>535000</v>
      </c>
      <c r="E18" s="23">
        <f>SUM(E19:E24)</f>
        <v>286473.07177699998</v>
      </c>
      <c r="F18" s="23">
        <f>SUM(F19:F24)</f>
        <v>286473.07177699998</v>
      </c>
      <c r="G18" s="13">
        <f t="shared" si="0"/>
        <v>0.53546368556448598</v>
      </c>
      <c r="H18" s="35">
        <f t="shared" si="0"/>
        <v>0.53546368556448598</v>
      </c>
    </row>
    <row r="19" spans="1:8" s="24" customFormat="1">
      <c r="A19" s="40"/>
      <c r="B19" s="18" t="s">
        <v>28</v>
      </c>
      <c r="C19" s="19">
        <f>'[1]MB61.1-342thu'!D21</f>
        <v>358000</v>
      </c>
      <c r="D19" s="19">
        <f t="shared" si="1"/>
        <v>358000</v>
      </c>
      <c r="E19" s="19">
        <f>'[1]MB61.1-342thu'!F21</f>
        <v>148039.81600799999</v>
      </c>
      <c r="F19" s="20">
        <f>'[1]MB61.1-342thu'!I21+'[1]MB61.1-342thu'!J21+'[1]MB61.1-342thu'!K21</f>
        <v>148039.81600799999</v>
      </c>
      <c r="G19" s="21">
        <f t="shared" si="0"/>
        <v>0.41351903912849158</v>
      </c>
      <c r="H19" s="39">
        <f t="shared" si="0"/>
        <v>0.41351903912849158</v>
      </c>
    </row>
    <row r="20" spans="1:8" s="24" customFormat="1">
      <c r="A20" s="40"/>
      <c r="B20" s="18" t="s">
        <v>29</v>
      </c>
      <c r="C20" s="19">
        <f>'[1]MB61.1-342thu'!D22</f>
        <v>93000</v>
      </c>
      <c r="D20" s="19">
        <f t="shared" si="1"/>
        <v>93000</v>
      </c>
      <c r="E20" s="19">
        <f>'[1]MB61.1-342thu'!F22</f>
        <v>0</v>
      </c>
      <c r="F20" s="20">
        <f>'[1]MB61.1-342thu'!I22+'[1]MB61.1-342thu'!J22+'[1]MB61.1-342thu'!K22</f>
        <v>0</v>
      </c>
      <c r="G20" s="21">
        <f t="shared" si="0"/>
        <v>0</v>
      </c>
      <c r="H20" s="39">
        <f t="shared" si="0"/>
        <v>0</v>
      </c>
    </row>
    <row r="21" spans="1:8" s="24" customFormat="1">
      <c r="A21" s="40"/>
      <c r="B21" s="18" t="s">
        <v>30</v>
      </c>
      <c r="C21" s="19">
        <f>'[1]MB61.1-342thu'!D23</f>
        <v>0</v>
      </c>
      <c r="D21" s="19">
        <f t="shared" si="1"/>
        <v>0</v>
      </c>
      <c r="E21" s="19">
        <f>'[1]MB61.1-342thu'!F23</f>
        <v>61372.031118999999</v>
      </c>
      <c r="F21" s="20">
        <f>'[1]MB61.1-342thu'!I23+'[1]MB61.1-342thu'!J23+'[1]MB61.1-342thu'!K23</f>
        <v>61372.031118999999</v>
      </c>
      <c r="G21" s="21"/>
      <c r="H21" s="39"/>
    </row>
    <row r="22" spans="1:8" s="24" customFormat="1">
      <c r="A22" s="40"/>
      <c r="B22" s="18" t="s">
        <v>31</v>
      </c>
      <c r="C22" s="19">
        <f>'[1]MB61.1-342thu'!D24</f>
        <v>84000</v>
      </c>
      <c r="D22" s="19">
        <f t="shared" si="1"/>
        <v>84000</v>
      </c>
      <c r="E22" s="19">
        <f>'[1]MB61.1-342thu'!F24</f>
        <v>77061.224650000004</v>
      </c>
      <c r="F22" s="20">
        <f>'[1]MB61.1-342thu'!I24+'[1]MB61.1-342thu'!J24+'[1]MB61.1-342thu'!K24</f>
        <v>77061.224650000004</v>
      </c>
      <c r="G22" s="21">
        <f t="shared" si="0"/>
        <v>0.9173955315476191</v>
      </c>
      <c r="H22" s="39">
        <f t="shared" si="0"/>
        <v>0.9173955315476191</v>
      </c>
    </row>
    <row r="23" spans="1:8" s="24" customFormat="1">
      <c r="A23" s="40"/>
      <c r="B23" s="18" t="s">
        <v>32</v>
      </c>
      <c r="C23" s="19">
        <f>'[1]MB61.1-342thu'!D25</f>
        <v>0</v>
      </c>
      <c r="D23" s="19">
        <f t="shared" si="1"/>
        <v>0</v>
      </c>
      <c r="E23" s="19">
        <f>'[1]MB61.1-342thu'!F25</f>
        <v>0</v>
      </c>
      <c r="F23" s="20">
        <f>'[1]MB61.1-342thu'!I25+'[1]MB61.1-342thu'!J25+'[1]MB61.1-342thu'!K25</f>
        <v>0</v>
      </c>
      <c r="G23" s="21"/>
      <c r="H23" s="39"/>
    </row>
    <row r="24" spans="1:8" s="22" customFormat="1">
      <c r="A24" s="40"/>
      <c r="B24" s="18" t="s">
        <v>33</v>
      </c>
      <c r="C24" s="19">
        <f>'[1]MB61.1-342thu'!D26</f>
        <v>0</v>
      </c>
      <c r="D24" s="19">
        <f t="shared" si="1"/>
        <v>0</v>
      </c>
      <c r="E24" s="19">
        <f>'[1]MB61.1-342thu'!F26</f>
        <v>0</v>
      </c>
      <c r="F24" s="20">
        <f>'[1]MB61.1-342thu'!I26+'[1]MB61.1-342thu'!J26+'[1]MB61.1-342thu'!K26</f>
        <v>0</v>
      </c>
      <c r="G24" s="21"/>
      <c r="H24" s="39"/>
    </row>
    <row r="25" spans="1:8">
      <c r="A25" s="37">
        <v>3</v>
      </c>
      <c r="B25" s="16" t="s">
        <v>35</v>
      </c>
      <c r="C25" s="23">
        <f>'[1]MB61.1-342thu'!D27</f>
        <v>70000</v>
      </c>
      <c r="D25" s="17">
        <f>SUM(D26:D30)</f>
        <v>70000</v>
      </c>
      <c r="E25" s="25">
        <f>'[1]MB61.1-342thu'!F27</f>
        <v>70477.10807599999</v>
      </c>
      <c r="F25" s="25">
        <f>'[1]MB61.1-342thu'!I27+'[1]MB61.1-342thu'!J27+'[1]MB61.1-342thu'!K27</f>
        <v>70477.10807599999</v>
      </c>
      <c r="G25" s="13">
        <f t="shared" si="0"/>
        <v>1.0068158296571428</v>
      </c>
      <c r="H25" s="35">
        <f t="shared" si="0"/>
        <v>1.0068158296571428</v>
      </c>
    </row>
    <row r="26" spans="1:8" s="22" customFormat="1">
      <c r="A26" s="40"/>
      <c r="B26" s="18" t="s">
        <v>28</v>
      </c>
      <c r="C26" s="19">
        <f>'[1]MB61.1-342thu'!D28</f>
        <v>14900</v>
      </c>
      <c r="D26" s="26">
        <f t="shared" ref="D26:D41" si="2">C26</f>
        <v>14900</v>
      </c>
      <c r="E26" s="20">
        <f>'[1]MB61.1-342thu'!F28</f>
        <v>12269.220955000001</v>
      </c>
      <c r="F26" s="20">
        <f>'[1]MB61.1-342thu'!I28+'[1]MB61.1-342thu'!J28+'[1]MB61.1-342thu'!K28</f>
        <v>12269.220955000001</v>
      </c>
      <c r="G26" s="21">
        <f t="shared" si="0"/>
        <v>0.82343764798657726</v>
      </c>
      <c r="H26" s="39">
        <f t="shared" si="0"/>
        <v>0.82343764798657726</v>
      </c>
    </row>
    <row r="27" spans="1:8" s="22" customFormat="1">
      <c r="A27" s="40"/>
      <c r="B27" s="18" t="s">
        <v>30</v>
      </c>
      <c r="C27" s="19">
        <f>'[1]MB61.1-342thu'!D29</f>
        <v>55000</v>
      </c>
      <c r="D27" s="26">
        <f t="shared" si="2"/>
        <v>55000</v>
      </c>
      <c r="E27" s="20">
        <f>'[1]MB61.1-342thu'!F29</f>
        <v>58187.227320999998</v>
      </c>
      <c r="F27" s="20">
        <f>'[1]MB61.1-342thu'!I29+'[1]MB61.1-342thu'!J29+'[1]MB61.1-342thu'!K29</f>
        <v>58187.227320999998</v>
      </c>
      <c r="G27" s="21">
        <f t="shared" si="0"/>
        <v>1.0579495876545455</v>
      </c>
      <c r="H27" s="39">
        <f t="shared" si="0"/>
        <v>1.0579495876545455</v>
      </c>
    </row>
    <row r="28" spans="1:8" s="22" customFormat="1">
      <c r="A28" s="40"/>
      <c r="B28" s="18" t="s">
        <v>31</v>
      </c>
      <c r="C28" s="19">
        <f>'[1]MB61.1-342thu'!D30</f>
        <v>100</v>
      </c>
      <c r="D28" s="26">
        <f t="shared" si="2"/>
        <v>100</v>
      </c>
      <c r="E28" s="20">
        <f>'[1]MB61.1-342thu'!F30</f>
        <v>20.659800000000001</v>
      </c>
      <c r="F28" s="20">
        <f>'[1]MB61.1-342thu'!I30+'[1]MB61.1-342thu'!J30+'[1]MB61.1-342thu'!K30</f>
        <v>20.659800000000001</v>
      </c>
      <c r="G28" s="21">
        <f t="shared" si="0"/>
        <v>0.206598</v>
      </c>
      <c r="H28" s="39">
        <f t="shared" si="0"/>
        <v>0.206598</v>
      </c>
    </row>
    <row r="29" spans="1:8" s="22" customFormat="1">
      <c r="A29" s="40"/>
      <c r="B29" s="18" t="s">
        <v>32</v>
      </c>
      <c r="C29" s="19">
        <f>'[1]MB61.1-342thu'!D31</f>
        <v>0</v>
      </c>
      <c r="D29" s="26">
        <f t="shared" si="2"/>
        <v>0</v>
      </c>
      <c r="E29" s="20">
        <f>'[1]MB61.1-342thu'!F31</f>
        <v>0</v>
      </c>
      <c r="F29" s="20">
        <f>'[1]MB61.1-342thu'!I31+'[1]MB61.1-342thu'!J31+'[1]MB61.1-342thu'!K31</f>
        <v>0</v>
      </c>
      <c r="G29" s="21"/>
      <c r="H29" s="39"/>
    </row>
    <row r="30" spans="1:8" s="22" customFormat="1" ht="31.2">
      <c r="A30" s="40"/>
      <c r="B30" s="18" t="s">
        <v>36</v>
      </c>
      <c r="C30" s="19">
        <f>'[1]MB61.1-342thu'!D32</f>
        <v>0</v>
      </c>
      <c r="D30" s="26"/>
      <c r="E30" s="20">
        <f>'[1]MB61.1-342thu'!F32</f>
        <v>0</v>
      </c>
      <c r="F30" s="20">
        <f>'[1]MB61.1-342thu'!I32+'[1]MB61.1-342thu'!J32+'[1]MB61.1-342thu'!K32</f>
        <v>0</v>
      </c>
      <c r="G30" s="21"/>
      <c r="H30" s="39"/>
    </row>
    <row r="31" spans="1:8">
      <c r="A31" s="37">
        <v>4</v>
      </c>
      <c r="B31" s="16" t="s">
        <v>37</v>
      </c>
      <c r="C31" s="23">
        <f>'[1]MB61.1-342thu'!D33</f>
        <v>1315000</v>
      </c>
      <c r="D31" s="17">
        <f t="shared" si="2"/>
        <v>1315000</v>
      </c>
      <c r="E31" s="25">
        <f>SUM(E32:E37)</f>
        <v>1132030.9213759999</v>
      </c>
      <c r="F31" s="25">
        <f>SUM(F32:F37)</f>
        <v>1132030.9213759999</v>
      </c>
      <c r="G31" s="13">
        <f t="shared" si="0"/>
        <v>0.86086001625551323</v>
      </c>
      <c r="H31" s="35">
        <f t="shared" si="0"/>
        <v>0.86086001625551323</v>
      </c>
    </row>
    <row r="32" spans="1:8" s="22" customFormat="1">
      <c r="A32" s="41"/>
      <c r="B32" s="4" t="s">
        <v>28</v>
      </c>
      <c r="C32" s="19">
        <f>'[1]MB61.1-342thu'!D34</f>
        <v>606070</v>
      </c>
      <c r="D32" s="26">
        <f t="shared" si="2"/>
        <v>606070</v>
      </c>
      <c r="E32" s="20">
        <f>'[1]MB61.1-342thu'!F34</f>
        <v>565671.13478099997</v>
      </c>
      <c r="F32" s="20">
        <f>'[1]MB61.1-342thu'!I34+'[1]MB61.1-342thu'!J34+'[1]MB61.1-342thu'!K34</f>
        <v>565671.13478099997</v>
      </c>
      <c r="G32" s="21">
        <f t="shared" si="0"/>
        <v>0.93334290557361355</v>
      </c>
      <c r="H32" s="39">
        <f t="shared" si="0"/>
        <v>0.93334290557361355</v>
      </c>
    </row>
    <row r="33" spans="1:9" s="22" customFormat="1">
      <c r="A33" s="41"/>
      <c r="B33" s="4" t="s">
        <v>29</v>
      </c>
      <c r="C33" s="19">
        <f>'[1]MB61.1-342thu'!D35</f>
        <v>559240</v>
      </c>
      <c r="D33" s="26">
        <f t="shared" si="2"/>
        <v>559240</v>
      </c>
      <c r="E33" s="20">
        <f>'[1]MB61.1-342thu'!F35</f>
        <v>81326.486615000002</v>
      </c>
      <c r="F33" s="20">
        <f>'[1]MB61.1-342thu'!I35+'[1]MB61.1-342thu'!J35+'[1]MB61.1-342thu'!K35</f>
        <v>81326.486615000002</v>
      </c>
      <c r="G33" s="21">
        <f t="shared" si="0"/>
        <v>0.14542322905192762</v>
      </c>
      <c r="H33" s="39">
        <f t="shared" si="0"/>
        <v>0.14542322905192762</v>
      </c>
    </row>
    <row r="34" spans="1:9" s="22" customFormat="1">
      <c r="A34" s="41"/>
      <c r="B34" s="4" t="s">
        <v>30</v>
      </c>
      <c r="C34" s="19">
        <f>'[1]MB61.1-342thu'!D36</f>
        <v>130750</v>
      </c>
      <c r="D34" s="26">
        <f t="shared" si="2"/>
        <v>130750</v>
      </c>
      <c r="E34" s="20">
        <f>'[1]MB61.1-342thu'!F36</f>
        <v>476960.13871999999</v>
      </c>
      <c r="F34" s="20">
        <f>'[1]MB61.1-342thu'!I36+'[1]MB61.1-342thu'!J36+'[1]MB61.1-342thu'!K36</f>
        <v>476960.13871999999</v>
      </c>
      <c r="G34" s="21">
        <f t="shared" si="0"/>
        <v>3.6478786900191205</v>
      </c>
      <c r="H34" s="39">
        <f t="shared" si="0"/>
        <v>3.6478786900191205</v>
      </c>
    </row>
    <row r="35" spans="1:9" s="22" customFormat="1">
      <c r="A35" s="41"/>
      <c r="B35" s="4" t="s">
        <v>31</v>
      </c>
      <c r="C35" s="19">
        <f>'[1]MB61.1-342thu'!D37</f>
        <v>18940</v>
      </c>
      <c r="D35" s="26">
        <f t="shared" si="2"/>
        <v>18940</v>
      </c>
      <c r="E35" s="20">
        <f>'[1]MB61.1-342thu'!F37</f>
        <v>8073.1612599999999</v>
      </c>
      <c r="F35" s="20">
        <f>'[1]MB61.1-342thu'!I37+'[1]MB61.1-342thu'!J37+'[1]MB61.1-342thu'!K37</f>
        <v>8073.1612599999999</v>
      </c>
      <c r="G35" s="21">
        <f t="shared" si="0"/>
        <v>0.42624927455121436</v>
      </c>
      <c r="H35" s="39">
        <f t="shared" si="0"/>
        <v>0.42624927455121436</v>
      </c>
    </row>
    <row r="36" spans="1:9" s="22" customFormat="1">
      <c r="A36" s="41"/>
      <c r="B36" s="4" t="s">
        <v>32</v>
      </c>
      <c r="C36" s="19">
        <f>'[1]MB61.1-342thu'!D38</f>
        <v>0</v>
      </c>
      <c r="D36" s="26">
        <f t="shared" si="2"/>
        <v>0</v>
      </c>
      <c r="E36" s="20">
        <f>'[1]MB61.1-342thu'!F38</f>
        <v>0</v>
      </c>
      <c r="F36" s="20">
        <f>'[1]MB61.1-342thu'!I38+'[1]MB61.1-342thu'!J38+'[1]MB61.1-342thu'!K38</f>
        <v>0</v>
      </c>
      <c r="G36" s="21"/>
      <c r="H36" s="39"/>
    </row>
    <row r="37" spans="1:9" s="22" customFormat="1">
      <c r="A37" s="41"/>
      <c r="B37" s="4" t="s">
        <v>38</v>
      </c>
      <c r="C37" s="19">
        <f>'[1]MB61.1-342thu'!D39</f>
        <v>0</v>
      </c>
      <c r="D37" s="26">
        <f t="shared" si="2"/>
        <v>0</v>
      </c>
      <c r="E37" s="20">
        <f>'[1]MB61.1-342thu'!F39</f>
        <v>0</v>
      </c>
      <c r="F37" s="20">
        <f>'[1]MB61.1-342thu'!I39+'[1]MB61.1-342thu'!J39+'[1]MB61.1-342thu'!K39</f>
        <v>0</v>
      </c>
      <c r="G37" s="21"/>
      <c r="H37" s="39"/>
    </row>
    <row r="38" spans="1:9">
      <c r="A38" s="37">
        <v>5</v>
      </c>
      <c r="B38" s="16" t="s">
        <v>39</v>
      </c>
      <c r="C38" s="23">
        <f>'[1]MB61.1-342thu'!D40</f>
        <v>280000</v>
      </c>
      <c r="D38" s="17">
        <f>C38</f>
        <v>280000</v>
      </c>
      <c r="E38" s="25">
        <f>'[1]MB61.1-342thu'!F40</f>
        <v>242161.59315900001</v>
      </c>
      <c r="F38" s="25">
        <f>'[1]MB61.1-342thu'!I40+'[1]MB61.1-342thu'!J40+'[1]MB61.1-342thu'!K40</f>
        <v>242161.59315900001</v>
      </c>
      <c r="G38" s="13">
        <f t="shared" si="0"/>
        <v>0.86486283271071429</v>
      </c>
      <c r="H38" s="35">
        <f t="shared" si="0"/>
        <v>0.86486283271071429</v>
      </c>
      <c r="I38" s="27"/>
    </row>
    <row r="39" spans="1:9">
      <c r="A39" s="37">
        <v>6</v>
      </c>
      <c r="B39" s="16" t="s">
        <v>40</v>
      </c>
      <c r="C39" s="23">
        <f>'[1]MB61.1-342thu'!D41</f>
        <v>0</v>
      </c>
      <c r="D39" s="17">
        <f t="shared" si="2"/>
        <v>0</v>
      </c>
      <c r="E39" s="25">
        <f>'[1]MB61.1-342thu'!F41</f>
        <v>296.77355599999999</v>
      </c>
      <c r="F39" s="25">
        <f>'[1]MB61.1-342thu'!I41+'[1]MB61.1-342thu'!J41+'[1]MB61.1-342thu'!K41</f>
        <v>296.77355599999999</v>
      </c>
      <c r="G39" s="13"/>
      <c r="H39" s="35"/>
      <c r="I39" s="27"/>
    </row>
    <row r="40" spans="1:9" ht="31.2">
      <c r="A40" s="37">
        <v>7</v>
      </c>
      <c r="B40" s="5" t="s">
        <v>41</v>
      </c>
      <c r="C40" s="23">
        <f>'[1]MB61.1-342thu'!D42</f>
        <v>8000</v>
      </c>
      <c r="D40" s="17">
        <f t="shared" si="2"/>
        <v>8000</v>
      </c>
      <c r="E40" s="25">
        <f>'[1]MB61.1-342thu'!F42</f>
        <v>9403.4074889999993</v>
      </c>
      <c r="F40" s="25">
        <f>'[1]MB61.1-342thu'!I42+'[1]MB61.1-342thu'!J42+'[1]MB61.1-342thu'!K42</f>
        <v>9403.4074889999993</v>
      </c>
      <c r="G40" s="13">
        <f t="shared" si="0"/>
        <v>1.1754259361249999</v>
      </c>
      <c r="H40" s="35">
        <f t="shared" si="0"/>
        <v>1.1754259361249999</v>
      </c>
      <c r="I40" s="27"/>
    </row>
    <row r="41" spans="1:9">
      <c r="A41" s="37">
        <v>8</v>
      </c>
      <c r="B41" s="16" t="s">
        <v>42</v>
      </c>
      <c r="C41" s="23">
        <f>'[1]MB61.1-342thu'!D43</f>
        <v>465000</v>
      </c>
      <c r="D41" s="17">
        <f t="shared" si="2"/>
        <v>465000</v>
      </c>
      <c r="E41" s="25">
        <f>'[1]MB61.1-342thu'!F43</f>
        <v>453602.31337500003</v>
      </c>
      <c r="F41" s="25">
        <f>'[1]MB61.1-342thu'!I43+'[1]MB61.1-342thu'!J43+'[1]MB61.1-342thu'!K43</f>
        <v>453602.31337500003</v>
      </c>
      <c r="G41" s="13">
        <f t="shared" si="0"/>
        <v>0.97548884596774199</v>
      </c>
      <c r="H41" s="35">
        <f t="shared" si="0"/>
        <v>0.97548884596774199</v>
      </c>
      <c r="I41" s="27"/>
    </row>
    <row r="42" spans="1:9">
      <c r="A42" s="37">
        <v>9</v>
      </c>
      <c r="B42" s="5" t="s">
        <v>43</v>
      </c>
      <c r="C42" s="23">
        <f>'[1]MB61.1-342thu'!D44</f>
        <v>2270000</v>
      </c>
      <c r="D42" s="17">
        <v>844440</v>
      </c>
      <c r="E42" s="25">
        <f>'[1]MB61.1-342thu'!F44</f>
        <v>1312857.1546509999</v>
      </c>
      <c r="F42" s="25">
        <f>'[1]MB61.1-342thu'!I44+'[1]MB61.1-342thu'!J44+'[1]MB61.1-342thu'!K44</f>
        <v>488432.85906400002</v>
      </c>
      <c r="G42" s="13">
        <f t="shared" si="0"/>
        <v>0.57835116944977971</v>
      </c>
      <c r="H42" s="35">
        <f t="shared" si="0"/>
        <v>0.57841037736724932</v>
      </c>
      <c r="I42" s="27"/>
    </row>
    <row r="43" spans="1:9">
      <c r="A43" s="37">
        <v>10</v>
      </c>
      <c r="B43" s="16" t="s">
        <v>44</v>
      </c>
      <c r="C43" s="23">
        <f>'[1]MB61.1-342thu'!D47</f>
        <v>192900</v>
      </c>
      <c r="D43" s="17">
        <v>132000</v>
      </c>
      <c r="E43" s="25">
        <f>'[1]MB61.1-342thu'!F47</f>
        <v>156067.94870500002</v>
      </c>
      <c r="F43" s="25">
        <f>'[1]MB61.1-342thu'!I47+'[1]MB61.1-342thu'!J47+'[1]MB61.1-342thu'!K47</f>
        <v>103780.12163400001</v>
      </c>
      <c r="G43" s="13">
        <f t="shared" si="0"/>
        <v>0.80906142407983417</v>
      </c>
      <c r="H43" s="35">
        <f t="shared" si="0"/>
        <v>0.78621304268181824</v>
      </c>
      <c r="I43" s="27"/>
    </row>
    <row r="44" spans="1:9">
      <c r="A44" s="37">
        <v>11</v>
      </c>
      <c r="B44" s="16" t="s">
        <v>45</v>
      </c>
      <c r="C44" s="23">
        <f>'[1]MB61.1-342thu'!D48</f>
        <v>750000</v>
      </c>
      <c r="D44" s="17">
        <f>C44</f>
        <v>750000</v>
      </c>
      <c r="E44" s="25">
        <f>'[1]MB61.1-342thu'!F48</f>
        <v>1239693.973731</v>
      </c>
      <c r="F44" s="25">
        <f>'[1]MB61.1-342thu'!I48+'[1]MB61.1-342thu'!J48+'[1]MB61.1-342thu'!K48</f>
        <v>1239693.973731</v>
      </c>
      <c r="G44" s="13">
        <f t="shared" si="0"/>
        <v>1.6529252983080001</v>
      </c>
      <c r="H44" s="35">
        <f t="shared" si="0"/>
        <v>1.6529252983080001</v>
      </c>
      <c r="I44" s="27"/>
    </row>
    <row r="45" spans="1:9">
      <c r="A45" s="37">
        <v>12</v>
      </c>
      <c r="B45" s="16" t="s">
        <v>46</v>
      </c>
      <c r="C45" s="23">
        <f>'[1]MB61.1-342thu'!D49</f>
        <v>76000</v>
      </c>
      <c r="D45" s="17">
        <f>C45</f>
        <v>76000</v>
      </c>
      <c r="E45" s="25">
        <f>'[1]MB61.1-342thu'!F49</f>
        <v>253260.70467199999</v>
      </c>
      <c r="F45" s="25">
        <f>'[1]MB61.1-342thu'!I49+'[1]MB61.1-342thu'!J49+'[1]MB61.1-342thu'!K49</f>
        <v>253260.70467199999</v>
      </c>
      <c r="G45" s="13">
        <f t="shared" si="0"/>
        <v>3.3323776930526314</v>
      </c>
      <c r="H45" s="35">
        <f t="shared" si="0"/>
        <v>3.3323776930526314</v>
      </c>
      <c r="I45" s="27"/>
    </row>
    <row r="46" spans="1:9">
      <c r="A46" s="37">
        <v>13</v>
      </c>
      <c r="B46" s="16" t="s">
        <v>47</v>
      </c>
      <c r="C46" s="23">
        <f>'[1]MB61.1-342thu'!C50</f>
        <v>0</v>
      </c>
      <c r="D46" s="17"/>
      <c r="E46" s="25"/>
      <c r="F46" s="25"/>
      <c r="G46" s="13"/>
      <c r="H46" s="35"/>
      <c r="I46" s="27"/>
    </row>
    <row r="47" spans="1:9">
      <c r="A47" s="37">
        <v>14</v>
      </c>
      <c r="B47" s="16" t="s">
        <v>48</v>
      </c>
      <c r="C47" s="23">
        <f>'[1]MB61.1-342thu'!C51</f>
        <v>0</v>
      </c>
      <c r="D47" s="17"/>
      <c r="E47" s="25"/>
      <c r="F47" s="25"/>
      <c r="G47" s="13"/>
      <c r="H47" s="35"/>
      <c r="I47" s="27"/>
    </row>
    <row r="48" spans="1:9" ht="31.2">
      <c r="A48" s="37">
        <v>15</v>
      </c>
      <c r="B48" s="16" t="s">
        <v>49</v>
      </c>
      <c r="C48" s="23">
        <f>'[1]MB61.1-342thu'!C52</f>
        <v>0</v>
      </c>
      <c r="D48" s="17"/>
      <c r="E48" s="25"/>
      <c r="F48" s="25"/>
      <c r="G48" s="13"/>
      <c r="H48" s="35"/>
      <c r="I48" s="27"/>
    </row>
    <row r="49" spans="1:9">
      <c r="A49" s="37">
        <v>16</v>
      </c>
      <c r="B49" s="16" t="s">
        <v>50</v>
      </c>
      <c r="C49" s="23">
        <f>'[1]MB61.1-342thu'!C53</f>
        <v>0</v>
      </c>
      <c r="D49" s="17"/>
      <c r="E49" s="25">
        <f>'[1]MB61.1-342thu'!F53</f>
        <v>127.267</v>
      </c>
      <c r="F49" s="25">
        <f>'[1]MB61.1-342thu'!H53</f>
        <v>127.267</v>
      </c>
      <c r="G49" s="13"/>
      <c r="H49" s="35"/>
      <c r="I49" s="27"/>
    </row>
    <row r="50" spans="1:9">
      <c r="A50" s="37">
        <v>17</v>
      </c>
      <c r="B50" s="16" t="s">
        <v>51</v>
      </c>
      <c r="C50" s="23">
        <f>'[1]MB61.1-342thu'!D54</f>
        <v>280000</v>
      </c>
      <c r="D50" s="17">
        <v>211000</v>
      </c>
      <c r="E50" s="25">
        <f>'[1]MB61.1-342thu'!F54</f>
        <v>248330.38901499999</v>
      </c>
      <c r="F50" s="25">
        <f>'[1]MB61.1-342thu'!H54</f>
        <v>182381.31003600001</v>
      </c>
      <c r="G50" s="13"/>
      <c r="H50" s="35"/>
      <c r="I50" s="27"/>
    </row>
    <row r="51" spans="1:9">
      <c r="A51" s="37">
        <v>18</v>
      </c>
      <c r="B51" s="16" t="s">
        <v>52</v>
      </c>
      <c r="C51" s="23">
        <f>'[1]MB61.1-342thu'!C55</f>
        <v>11000</v>
      </c>
      <c r="D51" s="17">
        <f>C51</f>
        <v>11000</v>
      </c>
      <c r="E51" s="25">
        <f>'[1]MB61.1-342thu'!F55</f>
        <v>21198.45117</v>
      </c>
      <c r="F51" s="25">
        <f>'[1]MB61.1-342thu'!H55</f>
        <v>21108.770670000002</v>
      </c>
      <c r="G51" s="13">
        <f t="shared" si="0"/>
        <v>1.9271319245454546</v>
      </c>
      <c r="H51" s="35">
        <f t="shared" si="0"/>
        <v>1.918979151818182</v>
      </c>
      <c r="I51" s="27"/>
    </row>
    <row r="52" spans="1:9" ht="31.2">
      <c r="A52" s="37">
        <v>19</v>
      </c>
      <c r="B52" s="16" t="s">
        <v>53</v>
      </c>
      <c r="C52" s="23">
        <f>'[1]MB61.1-342thu'!C56</f>
        <v>3000</v>
      </c>
      <c r="D52" s="17">
        <f>C52</f>
        <v>3000</v>
      </c>
      <c r="E52" s="25">
        <f>'[1]MB61.1-342thu'!F56</f>
        <v>2386.9321449999998</v>
      </c>
      <c r="F52" s="25">
        <f>'[1]MB61.1-342thu'!H56</f>
        <v>2386.9321450000002</v>
      </c>
      <c r="G52" s="13">
        <f t="shared" si="0"/>
        <v>0.79564404833333324</v>
      </c>
      <c r="H52" s="35">
        <f t="shared" si="0"/>
        <v>0.79564404833333335</v>
      </c>
      <c r="I52" s="27"/>
    </row>
    <row r="53" spans="1:9">
      <c r="A53" s="37">
        <v>20</v>
      </c>
      <c r="B53" s="16" t="s">
        <v>54</v>
      </c>
      <c r="C53" s="23">
        <f>'[1]MB61.1-342thu'!C57</f>
        <v>70000</v>
      </c>
      <c r="D53" s="17">
        <f>C53</f>
        <v>70000</v>
      </c>
      <c r="E53" s="25">
        <f>'[1]MB61.1-342thu'!F57</f>
        <v>59825.6806</v>
      </c>
      <c r="F53" s="25">
        <f>'[1]MB61.1-342thu'!H57</f>
        <v>59825.6806</v>
      </c>
      <c r="G53" s="13"/>
      <c r="H53" s="35"/>
      <c r="I53" s="27"/>
    </row>
    <row r="54" spans="1:9">
      <c r="A54" s="37">
        <v>21</v>
      </c>
      <c r="B54" s="28" t="s">
        <v>55</v>
      </c>
      <c r="C54" s="23">
        <f>'[1]MB61.1-342thu'!D58</f>
        <v>1500000</v>
      </c>
      <c r="D54" s="17">
        <f>C54</f>
        <v>1500000</v>
      </c>
      <c r="E54" s="25">
        <f>'[1]MB61.1-342thu'!F58</f>
        <v>1283258.1605219999</v>
      </c>
      <c r="F54" s="25">
        <f>'[1]MB61.1-342thu'!H58</f>
        <v>1283258.1605219999</v>
      </c>
      <c r="G54" s="13">
        <f t="shared" si="0"/>
        <v>0.85550544034799991</v>
      </c>
      <c r="H54" s="35">
        <f t="shared" si="0"/>
        <v>0.85550544034799991</v>
      </c>
      <c r="I54" s="27"/>
    </row>
    <row r="55" spans="1:9">
      <c r="A55" s="37" t="s">
        <v>5</v>
      </c>
      <c r="B55" s="16" t="s">
        <v>56</v>
      </c>
      <c r="C55" s="23">
        <f>'[1]MB61.1-342thu'!D60</f>
        <v>105000</v>
      </c>
      <c r="D55" s="26"/>
      <c r="E55" s="15">
        <f>'[1]MB61.1-342thu'!F60</f>
        <v>196854.34127400001</v>
      </c>
      <c r="F55" s="15">
        <f>'[1]MB61.1-342thu'!I60+'[1]MB61.1-342thu'!J60+'[1]MB61.1-342thu'!K60</f>
        <v>100</v>
      </c>
      <c r="G55" s="13">
        <f t="shared" si="0"/>
        <v>1.8748032502285714</v>
      </c>
      <c r="H55" s="35"/>
    </row>
    <row r="56" spans="1:9">
      <c r="A56" s="37" t="s">
        <v>6</v>
      </c>
      <c r="B56" s="16" t="s">
        <v>57</v>
      </c>
      <c r="C56" s="23"/>
      <c r="D56" s="26"/>
      <c r="E56" s="15">
        <f>'[1]MB61.1-342thu'!F64</f>
        <v>750</v>
      </c>
      <c r="F56" s="15">
        <f>'[1]MB61.1-342thu'!H64</f>
        <v>750</v>
      </c>
      <c r="G56" s="13"/>
      <c r="H56" s="35"/>
    </row>
    <row r="57" spans="1:9">
      <c r="A57" s="37" t="s">
        <v>14</v>
      </c>
      <c r="B57" s="16" t="s">
        <v>58</v>
      </c>
      <c r="C57" s="23"/>
      <c r="D57" s="26"/>
      <c r="E57" s="15">
        <f>'[1]MB61.1-342thu'!F65</f>
        <v>42223.468442999998</v>
      </c>
      <c r="F57" s="15">
        <f>'[1]MB61.1-342thu'!H65</f>
        <v>42223.468443000005</v>
      </c>
      <c r="G57" s="13"/>
      <c r="H57" s="35"/>
    </row>
    <row r="58" spans="1:9">
      <c r="A58" s="37" t="s">
        <v>15</v>
      </c>
      <c r="B58" s="16" t="s">
        <v>65</v>
      </c>
      <c r="C58" s="23"/>
      <c r="D58" s="26"/>
      <c r="E58" s="15"/>
      <c r="F58" s="15"/>
      <c r="G58" s="13"/>
      <c r="H58" s="35"/>
    </row>
    <row r="59" spans="1:9">
      <c r="A59" s="37" t="s">
        <v>16</v>
      </c>
      <c r="B59" s="16" t="s">
        <v>12</v>
      </c>
      <c r="C59" s="23"/>
      <c r="D59" s="26"/>
      <c r="E59" s="15">
        <f>F59</f>
        <v>428724</v>
      </c>
      <c r="F59" s="15">
        <v>428724</v>
      </c>
      <c r="G59" s="13"/>
      <c r="H59" s="35"/>
    </row>
    <row r="60" spans="1:9">
      <c r="A60" s="37" t="s">
        <v>3</v>
      </c>
      <c r="B60" s="29" t="s">
        <v>59</v>
      </c>
      <c r="C60" s="23">
        <f>D60</f>
        <v>61200</v>
      </c>
      <c r="D60" s="17">
        <f>'[1]MB61.1-342thu'!D70</f>
        <v>61200</v>
      </c>
      <c r="E60" s="15">
        <f>'[1]MB61.1-342thu'!F70</f>
        <v>46499.999799999998</v>
      </c>
      <c r="F60" s="15">
        <f>'[1]MB61.1-342thu'!H70</f>
        <v>46499.999799999998</v>
      </c>
      <c r="G60" s="13"/>
      <c r="H60" s="35"/>
    </row>
    <row r="61" spans="1:9">
      <c r="A61" s="36" t="s">
        <v>7</v>
      </c>
      <c r="B61" s="6" t="s">
        <v>60</v>
      </c>
      <c r="C61" s="30"/>
      <c r="D61" s="26"/>
      <c r="E61" s="15">
        <f>'[1]MB61.1-342thu'!F82</f>
        <v>817100.78195500001</v>
      </c>
      <c r="F61" s="15">
        <f>'[1]MB61.1-342thu'!I82+'[1]MB61.1-342thu'!J82+'[1]MB61.1-342thu'!K82</f>
        <v>817100.78195500001</v>
      </c>
      <c r="G61" s="13"/>
      <c r="H61" s="35"/>
    </row>
    <row r="62" spans="1:9" ht="31.8" thickBot="1">
      <c r="A62" s="56" t="s">
        <v>10</v>
      </c>
      <c r="B62" s="32" t="s">
        <v>61</v>
      </c>
      <c r="C62" s="57"/>
      <c r="D62" s="58"/>
      <c r="E62" s="59">
        <f>'[1]MB61.1-342thu'!F80</f>
        <v>6416491.8551740004</v>
      </c>
      <c r="F62" s="59">
        <f>'[1]MB61.1-342thu'!I80+'[1]MB61.1-342thu'!J80+'[1]MB61.1-342thu'!K80</f>
        <v>6416491.8551740004</v>
      </c>
      <c r="G62" s="60"/>
      <c r="H62" s="61"/>
    </row>
    <row r="63" spans="1:9" hidden="1">
      <c r="A63" s="48" t="s">
        <v>13</v>
      </c>
      <c r="B63" s="14" t="s">
        <v>62</v>
      </c>
      <c r="C63" s="49">
        <f>'[1]MB61.1-342thu'!D73</f>
        <v>6765596</v>
      </c>
      <c r="D63" s="50">
        <f>C63</f>
        <v>6765596</v>
      </c>
      <c r="E63" s="51">
        <f>F63</f>
        <v>6789489.2315420005</v>
      </c>
      <c r="F63" s="51">
        <f>'[1]MB61.1-342thu'!I74</f>
        <v>6789489.2315420005</v>
      </c>
      <c r="G63" s="52">
        <f t="shared" si="0"/>
        <v>1.0035315782293239</v>
      </c>
      <c r="H63" s="52">
        <f t="shared" si="0"/>
        <v>1.0035315782293239</v>
      </c>
    </row>
    <row r="64" spans="1:9" hidden="1">
      <c r="A64" s="44" t="s">
        <v>63</v>
      </c>
      <c r="B64" s="46" t="s">
        <v>64</v>
      </c>
      <c r="C64" s="47">
        <f>D64</f>
        <v>816873</v>
      </c>
      <c r="D64" s="47">
        <f>'[1]MB61.1-342thu'!D83</f>
        <v>816873</v>
      </c>
      <c r="E64" s="45"/>
      <c r="F64" s="45"/>
      <c r="G64" s="45"/>
      <c r="H64" s="45"/>
    </row>
    <row r="65" spans="1:8" ht="16.2" hidden="1">
      <c r="A65" s="31"/>
    </row>
    <row r="66" spans="1:8" ht="30.75" hidden="1" customHeight="1">
      <c r="A66" s="62"/>
      <c r="B66" s="62"/>
      <c r="C66" s="62"/>
      <c r="D66" s="62"/>
      <c r="E66" s="62"/>
      <c r="F66" s="62"/>
      <c r="G66" s="62"/>
      <c r="H66" s="62"/>
    </row>
    <row r="67" spans="1:8" ht="27.75" hidden="1" customHeight="1">
      <c r="A67" s="62"/>
      <c r="B67" s="62"/>
      <c r="C67" s="62"/>
      <c r="D67" s="62"/>
      <c r="E67" s="62"/>
      <c r="F67" s="62"/>
      <c r="G67" s="62"/>
      <c r="H67" s="62"/>
    </row>
    <row r="68" spans="1:8" ht="29.25" hidden="1" customHeight="1">
      <c r="A68" s="62"/>
      <c r="B68" s="62"/>
      <c r="C68" s="62"/>
      <c r="D68" s="62"/>
      <c r="E68" s="62"/>
      <c r="F68" s="62"/>
      <c r="G68" s="62"/>
      <c r="H68" s="62"/>
    </row>
    <row r="69" spans="1:8" ht="37.5" hidden="1" customHeight="1">
      <c r="A69" s="62"/>
      <c r="B69" s="62"/>
      <c r="C69" s="62"/>
      <c r="D69" s="62"/>
      <c r="E69" s="62"/>
      <c r="F69" s="62"/>
      <c r="G69" s="62"/>
      <c r="H69" s="62"/>
    </row>
    <row r="70" spans="1:8" ht="54.75" hidden="1" customHeight="1">
      <c r="A70" s="62"/>
      <c r="B70" s="62"/>
      <c r="C70" s="62"/>
      <c r="D70" s="62"/>
      <c r="E70" s="62"/>
      <c r="F70" s="62"/>
      <c r="G70" s="62"/>
      <c r="H70" s="62"/>
    </row>
    <row r="71" spans="1:8" ht="16.2" thickTop="1"/>
  </sheetData>
  <mergeCells count="12">
    <mergeCell ref="A70:H70"/>
    <mergeCell ref="A2:H2"/>
    <mergeCell ref="A3:H3"/>
    <mergeCell ref="A5:A6"/>
    <mergeCell ref="B5:B6"/>
    <mergeCell ref="C5:D5"/>
    <mergeCell ref="E5:F5"/>
    <mergeCell ref="G5:H5"/>
    <mergeCell ref="A66:H66"/>
    <mergeCell ref="A67:H67"/>
    <mergeCell ref="A68:H68"/>
    <mergeCell ref="A69:H69"/>
  </mergeCells>
  <pageMargins left="0.6692913385826772" right="0.43307086614173229" top="0.31496062992125984" bottom="0.35433070866141736" header="0.31496062992125984" footer="0.15748031496062992"/>
  <pageSetup paperSize="9" orientation="landscape" r:id="rId1"/>
  <headerFooter>
    <oddFooter>&amp;C&amp;P/&amp;N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B1A95-D550-4403-824F-C703FE16E81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C215BEE-B93F-4D32-AE99-4882CD68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5B1C48C-1ED2-452D-8D02-2284F7E321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Kangatang</vt:lpstr>
      <vt:lpstr>PL63</vt:lpstr>
      <vt:lpstr>'PL63'!Print_Titles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nghiabh</cp:lastModifiedBy>
  <cp:lastPrinted>2023-01-16T04:27:15Z</cp:lastPrinted>
  <dcterms:created xsi:type="dcterms:W3CDTF">2018-08-22T07:49:45Z</dcterms:created>
  <dcterms:modified xsi:type="dcterms:W3CDTF">2023-02-09T08:06:40Z</dcterms:modified>
</cp:coreProperties>
</file>