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DU LIEU KIEU\14. CONG KHAI NSNN\NAM 2024\2. TINH HINH THUC HIEN DU TOAN BIEU 59-60-61 NAM 2024\FILE DANG LEN IDESK\GOI ANH NGHIA CONG KHAI\"/>
    </mc:Choice>
  </mc:AlternateContent>
  <xr:revisionPtr revIDLastSave="0" documentId="13_ncr:1_{9196CFA5-BDB0-4C95-9076-1B04EA70796A}" xr6:coauthVersionLast="47" xr6:coauthVersionMax="47" xr10:uidLastSave="{00000000-0000-0000-0000-000000000000}"/>
  <bookViews>
    <workbookView xWindow="-120" yWindow="-120" windowWidth="20640" windowHeight="11040" xr2:uid="{00000000-000D-0000-FFFF-FFFF00000000}"/>
  </bookViews>
  <sheets>
    <sheet name="Biểu số 61-CK-NSNN" sheetId="4" r:id="rId1"/>
  </sheets>
  <externalReferences>
    <externalReference r:id="rId2"/>
  </externalReferences>
  <calcPr calcId="191029"/>
</workbook>
</file>

<file path=xl/calcChain.xml><?xml version="1.0" encoding="utf-8"?>
<calcChain xmlns="http://schemas.openxmlformats.org/spreadsheetml/2006/main">
  <c r="D42" i="4" l="1"/>
  <c r="C42" i="4"/>
  <c r="G41" i="4"/>
  <c r="D41" i="4"/>
  <c r="G40" i="4"/>
  <c r="D40" i="4"/>
  <c r="D39" i="4"/>
  <c r="C39" i="4"/>
  <c r="G38" i="4"/>
  <c r="D38" i="4"/>
  <c r="E38" i="4" s="1"/>
  <c r="C38" i="4"/>
  <c r="G37" i="4"/>
  <c r="D37" i="4"/>
  <c r="C37" i="4"/>
  <c r="D36" i="4"/>
  <c r="C36" i="4"/>
  <c r="G35" i="4"/>
  <c r="G34" i="4"/>
  <c r="D34" i="4"/>
  <c r="C34" i="4"/>
  <c r="G33" i="4"/>
  <c r="D33" i="4"/>
  <c r="C33" i="4"/>
  <c r="G32" i="4"/>
  <c r="F32" i="4"/>
  <c r="D32" i="4"/>
  <c r="C32" i="4"/>
  <c r="E32" i="4" s="1"/>
  <c r="G31" i="4"/>
  <c r="D31" i="4"/>
  <c r="F31" i="4" s="1"/>
  <c r="C31" i="4"/>
  <c r="G30" i="4"/>
  <c r="D30" i="4"/>
  <c r="F30" i="4" s="1"/>
  <c r="C30" i="4"/>
  <c r="G29" i="4"/>
  <c r="D29" i="4"/>
  <c r="F29" i="4" s="1"/>
  <c r="C29" i="4"/>
  <c r="G28" i="4"/>
  <c r="D28" i="4"/>
  <c r="C28" i="4"/>
  <c r="G27" i="4"/>
  <c r="D27" i="4"/>
  <c r="F27" i="4" s="1"/>
  <c r="C27" i="4"/>
  <c r="E27" i="4" s="1"/>
  <c r="G26" i="4"/>
  <c r="D26" i="4"/>
  <c r="F26" i="4" s="1"/>
  <c r="C26" i="4"/>
  <c r="G25" i="4"/>
  <c r="D25" i="4"/>
  <c r="C25" i="4"/>
  <c r="G24" i="4"/>
  <c r="D24" i="4"/>
  <c r="E24" i="4" s="1"/>
  <c r="C24" i="4"/>
  <c r="G23" i="4"/>
  <c r="D23" i="4"/>
  <c r="F23" i="4" s="1"/>
  <c r="C23" i="4"/>
  <c r="G22" i="4"/>
  <c r="D22" i="4"/>
  <c r="F22" i="4" s="1"/>
  <c r="C22" i="4"/>
  <c r="G21" i="4"/>
  <c r="F21" i="4"/>
  <c r="D21" i="4"/>
  <c r="E21" i="4" s="1"/>
  <c r="C21" i="4"/>
  <c r="G20" i="4"/>
  <c r="D20" i="4"/>
  <c r="C20" i="4"/>
  <c r="G19" i="4"/>
  <c r="D19" i="4"/>
  <c r="C19" i="4"/>
  <c r="D17" i="4"/>
  <c r="G16" i="4"/>
  <c r="D16" i="4"/>
  <c r="G15" i="4"/>
  <c r="D15" i="4"/>
  <c r="C15" i="4"/>
  <c r="G14" i="4"/>
  <c r="C14" i="4"/>
  <c r="E19" i="4" l="1"/>
  <c r="G17" i="4"/>
  <c r="E20" i="4"/>
  <c r="C13" i="4"/>
  <c r="C12" i="4" s="1"/>
  <c r="C11" i="4" s="1"/>
  <c r="G13" i="4"/>
  <c r="G12" i="4" s="1"/>
  <c r="G11" i="4" s="1"/>
  <c r="F25" i="4"/>
  <c r="F28" i="4"/>
  <c r="E37" i="4"/>
  <c r="C17" i="4"/>
  <c r="C35" i="4"/>
  <c r="E26" i="4"/>
  <c r="F17" i="4"/>
  <c r="F19" i="4"/>
  <c r="F24" i="4"/>
  <c r="E29" i="4"/>
  <c r="D35" i="4"/>
  <c r="E22" i="4"/>
  <c r="F20" i="4"/>
  <c r="E25" i="4"/>
  <c r="E17" i="4"/>
  <c r="E30" i="4"/>
  <c r="E23" i="4"/>
  <c r="E28" i="4"/>
  <c r="D14" i="4" l="1"/>
  <c r="F35" i="4"/>
  <c r="E35" i="4"/>
  <c r="F14" i="4" l="1"/>
  <c r="E14" i="4"/>
  <c r="D13" i="4"/>
  <c r="D12" i="4" l="1"/>
  <c r="F13" i="4"/>
  <c r="E13" i="4"/>
  <c r="F12" i="4" l="1"/>
  <c r="E12" i="4"/>
  <c r="D11" i="4"/>
  <c r="F11" i="4" l="1"/>
  <c r="E11" i="4"/>
</calcChain>
</file>

<file path=xl/sharedStrings.xml><?xml version="1.0" encoding="utf-8"?>
<sst xmlns="http://schemas.openxmlformats.org/spreadsheetml/2006/main" count="59" uniqueCount="57">
  <si>
    <t>STT</t>
  </si>
  <si>
    <t>A</t>
  </si>
  <si>
    <t>B</t>
  </si>
  <si>
    <t>I</t>
  </si>
  <si>
    <t>II</t>
  </si>
  <si>
    <t>Chi thường xuyên</t>
  </si>
  <si>
    <t>Chi trả nợ lãi các khoản do chính quyền địa phương vay</t>
  </si>
  <si>
    <t>Chi bổ sung quỹ dự trữ tài chính</t>
  </si>
  <si>
    <t>Dự phòng ngân sách</t>
  </si>
  <si>
    <t>C</t>
  </si>
  <si>
    <t>D</t>
  </si>
  <si>
    <t>UBND TỈNH ĐỒNG THÁP</t>
  </si>
  <si>
    <t>Đơn vị tính: triệu đồng</t>
  </si>
  <si>
    <t xml:space="preserve"> Chỉ tiêu</t>
  </si>
  <si>
    <t>Cùng kỳ năm trước</t>
  </si>
  <si>
    <t>3=2/1</t>
  </si>
  <si>
    <t>III</t>
  </si>
  <si>
    <t>Chi trả nợ gốc vốn vay kênh cố hóa kênh mương, cụm tuyến dân cư</t>
  </si>
  <si>
    <t>IV</t>
  </si>
  <si>
    <t>V</t>
  </si>
  <si>
    <t>Biểu số 61/CK-NSNN</t>
  </si>
  <si>
    <t>So sánh thực hiện với (%)</t>
  </si>
  <si>
    <t>Dự toán năm</t>
  </si>
  <si>
    <t>TỔNG CHI NGÂN SÁCH ĐỊA PHƯƠNG</t>
  </si>
  <si>
    <t>CHI CÂN ĐỐI NGÂN SÁCH ĐỊA PHƯƠNG (I+…+IV)</t>
  </si>
  <si>
    <t>Chi đầu tư phát triển</t>
  </si>
  <si>
    <t>Chi đầu tư cho các dự án (1)</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</si>
  <si>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</si>
  <si>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</si>
  <si>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</si>
  <si>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</si>
  <si>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</si>
  <si>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</si>
  <si>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</si>
  <si>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</si>
  <si>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</si>
  <si>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</si>
  <si>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</si>
  <si>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</si>
  <si>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</si>
  <si>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ANQP địa phương</t>
  </si>
  <si>
    <t>Chi khác</t>
  </si>
  <si>
    <t>VI</t>
  </si>
  <si>
    <t>Chi tạo nguồn, điều chỉnh tiền lương</t>
  </si>
  <si>
    <t>CHI TỪ NGUỒN BỔ SUNG CÓ MỤC TIÊU TỪ NGÂN SÁCH TRUNG ƯƠNG CHO NGÂN SÁCH ĐỊA PHƯƠNG</t>
  </si>
  <si>
    <t>Chương trình mục tiêu quốc gia</t>
  </si>
  <si>
    <t xml:space="preserve">Cho các chương trình dự án quan trọng vốn đầu tư </t>
  </si>
  <si>
    <t>Cho các nhiệm vụ, chính sách kinh phí thường xuyên</t>
  </si>
  <si>
    <t>CHI CHUYỂN NGUỒN NGÂN SÁCH NĂM SAU</t>
  </si>
  <si>
    <t>E</t>
  </si>
  <si>
    <t>CHI ĐẦU TƯ TỪ NGUỒN VỐN CHO VAY VỀ CHO VAY LẠI</t>
  </si>
  <si>
    <t>Dự toán năm  2024 (HĐND Tỉnh)</t>
  </si>
  <si>
    <t xml:space="preserve">       SỞ TÀI CHÍNH</t>
  </si>
  <si>
    <t xml:space="preserve">Ước thực hiện quý 1 năm 2024 </t>
  </si>
  <si>
    <t>ƯỚC THỰC HIỆN CHI NGÂN SÁCH NGÂN SÁCH ĐỊA PHƯƠNG NĂM 2024</t>
  </si>
  <si>
    <t>Vốn đầu tư theo ngành, lĩnh vực (vốn ngoài nước)</t>
  </si>
  <si>
    <t>(Kèm theo Quyết định số  53/QĐ-STC ngày  15/ 04 /2024 của Sở Tài chính)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</si>
</sst>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13">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1"/>
      <name val="Times New Roman"/>
      <family val="1"/>
    </font>
  </fonts>
  <fills count="2">
    <fill>
      <patternFill patternType="none"/>
    </fill>
    <fill>
      <patternFill patternType="gray125"/>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12">
    <xf numFmtId="0" fontId="0" fillId="0" borderId="0"/>
    <xf numFmtId="165" fontId="9" fillId="0" borderId="0" applyFont="0" applyFill="0" applyBorder="0" applyAlignment="0" applyProtection="0"/>
    <xf numFmtId="164" fontId="9" fillId="0" borderId="0" applyFont="0" applyFill="0" applyBorder="0" applyAlignment="0" applyProtection="0"/>
    <xf numFmtId="166"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xf numFmtId="165" fontId="11" fillId="0" borderId="0" applyFont="0" applyFill="0" applyBorder="0" applyAlignment="0" applyProtection="0"/>
  </cellStyleXfs>
  <cellXfs count="75">
    <xf numFmtId="0" fontId="0" fillId="0" borderId="0" xfId="0"/>
    <xf numFmtId="0" fontId="4" fillId="0" borderId="0" xfId="0" applyFont="1"/>
    <xf numFmtId="0" fontId="3" fillId="0" borderId="0" xfId="0" applyFont="1"/>
    <xf numFmtId="3" fontId="4" fillId="0" borderId="1" xfId="0" applyNumberFormat="1" applyFont="1" applyBorder="1" applyAlignment="1">
      <alignment horizontal="right" vertical="center"/>
    </xf>
    <xf numFmtId="3" fontId="4" fillId="0" borderId="1" xfId="0" applyNumberFormat="1" applyFont="1" applyBorder="1" applyAlignment="1">
      <alignment vertical="center"/>
    </xf>
    <xf numFmtId="3" fontId="3" fillId="0" borderId="1" xfId="0" applyNumberFormat="1" applyFont="1" applyBorder="1" applyAlignment="1">
      <alignment vertical="center"/>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xf>
    <xf numFmtId="0" fontId="4" fillId="0" borderId="11" xfId="0" applyFont="1" applyBorder="1" applyAlignment="1">
      <alignment horizontal="center" vertical="center" wrapText="1"/>
    </xf>
    <xf numFmtId="49" fontId="4" fillId="0" borderId="1" xfId="0" applyNumberFormat="1" applyFont="1" applyBorder="1" applyAlignment="1">
      <alignment horizontal="left" vertical="center" wrapText="1" shrinkToFit="1"/>
    </xf>
    <xf numFmtId="49" fontId="4" fillId="0" borderId="1" xfId="0" applyNumberFormat="1" applyFont="1" applyBorder="1" applyAlignment="1">
      <alignment vertical="center"/>
    </xf>
    <xf numFmtId="49" fontId="4" fillId="0" borderId="1" xfId="0" applyNumberFormat="1"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3" fontId="4" fillId="0" borderId="17" xfId="0" applyNumberFormat="1" applyFont="1" applyBorder="1" applyAlignment="1">
      <alignment vertical="center"/>
    </xf>
    <xf numFmtId="0" fontId="12" fillId="0" borderId="0" xfId="0" applyFont="1" applyAlignment="1">
      <alignment horizontal="center" vertical="top" wrapText="1"/>
    </xf>
    <xf numFmtId="3" fontId="4" fillId="0" borderId="19" xfId="0" applyNumberFormat="1" applyFont="1" applyBorder="1" applyAlignment="1">
      <alignment vertical="center"/>
    </xf>
    <xf numFmtId="3" fontId="4" fillId="0" borderId="21" xfId="0" applyNumberFormat="1" applyFont="1" applyBorder="1" applyAlignment="1">
      <alignment vertical="center"/>
    </xf>
    <xf numFmtId="3" fontId="4" fillId="0" borderId="20" xfId="0" applyNumberFormat="1" applyFont="1" applyBorder="1" applyAlignment="1">
      <alignment horizontal="right" vertical="center"/>
    </xf>
    <xf numFmtId="3" fontId="3" fillId="0" borderId="0" xfId="0" applyNumberFormat="1" applyFont="1" applyAlignment="1">
      <alignment vertical="center"/>
    </xf>
    <xf numFmtId="167" fontId="3" fillId="0" borderId="20" xfId="11" applyNumberFormat="1" applyFont="1" applyFill="1" applyBorder="1" applyAlignment="1">
      <alignment vertical="center"/>
    </xf>
    <xf numFmtId="3" fontId="4" fillId="0" borderId="0" xfId="0" applyNumberFormat="1" applyFont="1" applyAlignment="1">
      <alignment horizontal="right" vertical="center"/>
    </xf>
    <xf numFmtId="0" fontId="4" fillId="0" borderId="1" xfId="0" applyFont="1" applyBorder="1" applyAlignment="1">
      <alignment horizontal="left" vertical="center"/>
    </xf>
    <xf numFmtId="3" fontId="4" fillId="0" borderId="0" xfId="0" applyNumberFormat="1" applyFont="1" applyAlignment="1">
      <alignment vertical="center"/>
    </xf>
    <xf numFmtId="0" fontId="3" fillId="0" borderId="11" xfId="0" applyFont="1" applyBorder="1" applyAlignment="1">
      <alignment horizontal="center" vertical="center" wrapText="1"/>
    </xf>
    <xf numFmtId="49" fontId="3" fillId="0" borderId="1" xfId="0" applyNumberFormat="1" applyFont="1" applyBorder="1" applyAlignment="1">
      <alignment vertical="center"/>
    </xf>
    <xf numFmtId="0" fontId="4" fillId="0" borderId="12" xfId="0" applyFont="1" applyBorder="1" applyAlignment="1">
      <alignment horizontal="center" vertical="center" wrapText="1"/>
    </xf>
    <xf numFmtId="0" fontId="4" fillId="0" borderId="1" xfId="0" applyFont="1" applyBorder="1"/>
    <xf numFmtId="3" fontId="4" fillId="0" borderId="1" xfId="0" applyNumberFormat="1" applyFont="1" applyBorder="1"/>
    <xf numFmtId="4" fontId="4" fillId="0" borderId="2" xfId="0" applyNumberFormat="1" applyFont="1" applyBorder="1"/>
    <xf numFmtId="4" fontId="4" fillId="0" borderId="1" xfId="0" applyNumberFormat="1" applyFont="1" applyBorder="1"/>
    <xf numFmtId="0" fontId="3" fillId="0" borderId="1" xfId="0" applyFont="1" applyBorder="1"/>
    <xf numFmtId="4" fontId="3" fillId="0" borderId="2" xfId="0" applyNumberFormat="1" applyFont="1" applyBorder="1" applyAlignment="1">
      <alignment vertical="center"/>
    </xf>
    <xf numFmtId="4" fontId="3" fillId="0" borderId="1" xfId="0" applyNumberFormat="1" applyFont="1" applyBorder="1" applyAlignment="1">
      <alignment vertical="center"/>
    </xf>
    <xf numFmtId="3" fontId="4" fillId="0" borderId="3" xfId="0" applyNumberFormat="1" applyFont="1" applyBorder="1"/>
    <xf numFmtId="0" fontId="3" fillId="0" borderId="3" xfId="0" applyFont="1" applyBorder="1"/>
    <xf numFmtId="0" fontId="3" fillId="0" borderId="4" xfId="0" applyFont="1" applyBorder="1"/>
    <xf numFmtId="3" fontId="3" fillId="0" borderId="1" xfId="0" applyNumberFormat="1" applyFont="1" applyBorder="1"/>
    <xf numFmtId="0" fontId="4" fillId="0" borderId="17" xfId="0" applyFont="1" applyBorder="1"/>
    <xf numFmtId="4" fontId="4" fillId="0" borderId="17" xfId="0" applyNumberFormat="1" applyFont="1" applyBorder="1" applyAlignment="1">
      <alignment vertical="center"/>
    </xf>
    <xf numFmtId="4" fontId="4" fillId="0" borderId="18" xfId="0" applyNumberFormat="1" applyFont="1" applyBorder="1" applyAlignment="1">
      <alignment vertical="center"/>
    </xf>
    <xf numFmtId="4" fontId="4" fillId="0" borderId="1" xfId="0" applyNumberFormat="1" applyFont="1" applyBorder="1" applyAlignment="1">
      <alignment vertical="center"/>
    </xf>
    <xf numFmtId="4" fontId="4" fillId="0" borderId="2" xfId="0" applyNumberFormat="1" applyFont="1" applyBorder="1" applyAlignment="1">
      <alignment vertical="center"/>
    </xf>
    <xf numFmtId="167" fontId="3" fillId="0" borderId="1" xfId="11" applyNumberFormat="1" applyFont="1" applyFill="1" applyBorder="1" applyAlignment="1">
      <alignment vertical="center"/>
    </xf>
    <xf numFmtId="0" fontId="3" fillId="0" borderId="1" xfId="0" applyFont="1" applyBorder="1" applyAlignment="1">
      <alignment horizontal="justify" wrapText="1"/>
    </xf>
    <xf numFmtId="0" fontId="3" fillId="0" borderId="1" xfId="0" applyFont="1" applyBorder="1" applyAlignment="1">
      <alignment horizontal="left" wrapText="1"/>
    </xf>
    <xf numFmtId="167" fontId="4" fillId="0" borderId="1" xfId="11" applyNumberFormat="1" applyFont="1" applyFill="1" applyBorder="1" applyAlignment="1"/>
    <xf numFmtId="4" fontId="4" fillId="0" borderId="2" xfId="0" applyNumberFormat="1" applyFont="1" applyBorder="1" applyAlignment="1">
      <alignment wrapText="1"/>
    </xf>
    <xf numFmtId="49" fontId="4" fillId="0" borderId="1" xfId="0" applyNumberFormat="1" applyFont="1" applyBorder="1" applyAlignment="1">
      <alignment wrapText="1"/>
    </xf>
    <xf numFmtId="167" fontId="3" fillId="0" borderId="2" xfId="11" applyNumberFormat="1" applyFont="1" applyFill="1" applyBorder="1" applyAlignment="1">
      <alignment vertical="center"/>
    </xf>
    <xf numFmtId="0" fontId="4" fillId="0" borderId="3" xfId="0" applyFont="1" applyBorder="1" applyAlignment="1">
      <alignment wrapText="1"/>
    </xf>
    <xf numFmtId="3" fontId="4" fillId="0" borderId="0" xfId="0" applyNumberFormat="1" applyFont="1"/>
    <xf numFmtId="3" fontId="3" fillId="0" borderId="0" xfId="0" applyNumberFormat="1" applyFont="1"/>
    <xf numFmtId="0" fontId="3" fillId="0" borderId="1" xfId="0" applyFont="1" applyBorder="1" applyAlignment="1">
      <alignment wrapText="1" shrinkToFi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0" xfId="0" applyFont="1" applyAlignment="1">
      <alignment horizontal="center" vertical="top" wrapText="1"/>
    </xf>
  </cellXfs>
  <cellStyles count="12">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DU%20LIEU%20KIEU\14.%20CONG%20KHAI%20NSNN\NAM%202024\2.%20TINH%20HINH%20THUC%20HIEN%20DU%20TOAN%20BIEU%2059-60-61%20NAM%202024\FILE%20DANG%20LEN%20IDESK\Thu%20chi%20va%20DBT%2031032024%20(2).xlsx" TargetMode="External"/><Relationship Id="rId1" Type="http://schemas.openxmlformats.org/officeDocument/2006/relationships/externalLinkPath" Target="/DU%20LIEU%20KIEU/14.%20CONG%20KHAI%20NSNN/NAM%202024/2.%20TINH%20HINH%20THUC%20HIEN%20DU%20TOAN%20BIEU%2059-60-61%20NAM%202024/FILE%20DANG%20LEN%20IDESK/Thu%20chi%20va%20DBT%203103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1-03-2024"/>
      <sheetName val="0105-TH chi"/>
      <sheetName val="B5-01 (NST)"/>
      <sheetName val="B5-01(NSH)"/>
      <sheetName val="B5-01 (xa)"/>
      <sheetName val="B5-03 (tinh)"/>
      <sheetName val="B5-03 (huyen)"/>
      <sheetName val="B5-03(xa)"/>
      <sheetName val="CT MTQG"/>
      <sheetName val="Chi"/>
      <sheetName val="Chi (HĐND)"/>
      <sheetName val="Chi 2024"/>
      <sheetName val="Chi 31-03-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9066000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94.190607132915886</v>
          </cell>
        </row>
      </sheetData>
      <sheetData sheetId="540"/>
      <sheetData sheetId="541">
        <row r="10">
          <cell r="O10">
            <v>98.190023245308168</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4923186</v>
          </cell>
        </row>
        <row r="21">
          <cell r="F21">
            <v>3301249.7141410001</v>
          </cell>
          <cell r="M21">
            <v>3807139.8103569997</v>
          </cell>
        </row>
        <row r="38">
          <cell r="F38">
            <v>0</v>
          </cell>
          <cell r="M38">
            <v>0</v>
          </cell>
        </row>
        <row r="39">
          <cell r="F39">
            <v>85500</v>
          </cell>
          <cell r="M39">
            <v>56600</v>
          </cell>
        </row>
        <row r="41">
          <cell r="F41">
            <v>2143407.4375860002</v>
          </cell>
        </row>
        <row r="42">
          <cell r="C42">
            <v>2068979</v>
          </cell>
          <cell r="F42">
            <v>216983.14093400002</v>
          </cell>
          <cell r="M42">
            <v>290454.52749800001</v>
          </cell>
        </row>
        <row r="47">
          <cell r="C47">
            <v>151965</v>
          </cell>
          <cell r="F47">
            <v>18415.701545</v>
          </cell>
          <cell r="M47">
            <v>16622.315865</v>
          </cell>
        </row>
        <row r="49">
          <cell r="C49">
            <v>31218</v>
          </cell>
          <cell r="F49">
            <v>3308.5719180000001</v>
          </cell>
          <cell r="M49">
            <v>2208.79405</v>
          </cell>
        </row>
        <row r="50">
          <cell r="C50">
            <v>4797946</v>
          </cell>
          <cell r="F50">
            <v>935185.37923600012</v>
          </cell>
          <cell r="M50">
            <v>796646.3163970001</v>
          </cell>
        </row>
        <row r="53">
          <cell r="C53">
            <v>828538</v>
          </cell>
          <cell r="F53">
            <v>186107.80106500001</v>
          </cell>
          <cell r="M53">
            <v>157096.80942400001</v>
          </cell>
        </row>
        <row r="54">
          <cell r="C54">
            <v>91888</v>
          </cell>
          <cell r="F54">
            <v>24282.392116999999</v>
          </cell>
          <cell r="M54">
            <v>25374.705565000004</v>
          </cell>
        </row>
        <row r="55">
          <cell r="C55">
            <v>50073</v>
          </cell>
          <cell r="F55">
            <v>2289.830485</v>
          </cell>
          <cell r="M55">
            <v>2260.4257709999997</v>
          </cell>
        </row>
        <row r="56">
          <cell r="C56">
            <v>53202</v>
          </cell>
          <cell r="F56">
            <v>13748.537561000001</v>
          </cell>
          <cell r="M56">
            <v>9143.4725639999997</v>
          </cell>
        </row>
        <row r="57">
          <cell r="C57">
            <v>601385</v>
          </cell>
          <cell r="F57">
            <v>154692.88349199999</v>
          </cell>
          <cell r="M57">
            <v>153768.407764</v>
          </cell>
        </row>
        <row r="58">
          <cell r="C58">
            <v>1570458</v>
          </cell>
          <cell r="F58">
            <v>465579.75916000002</v>
          </cell>
          <cell r="M58">
            <v>394133.506444</v>
          </cell>
        </row>
        <row r="62">
          <cell r="C62">
            <v>367327</v>
          </cell>
          <cell r="F62">
            <v>117146.59677599999</v>
          </cell>
          <cell r="M62">
            <v>125564.892957</v>
          </cell>
        </row>
        <row r="65">
          <cell r="C65">
            <v>52000</v>
          </cell>
          <cell r="F65">
            <v>5666.8432969999994</v>
          </cell>
          <cell r="M65">
            <v>19747.119706000001</v>
          </cell>
        </row>
        <row r="66">
          <cell r="C66">
            <v>2000</v>
          </cell>
          <cell r="F66">
            <v>2000</v>
          </cell>
          <cell r="M66">
            <v>0</v>
          </cell>
        </row>
        <row r="67">
          <cell r="C67">
            <v>327869</v>
          </cell>
          <cell r="F67">
            <v>0</v>
          </cell>
          <cell r="M67">
            <v>0</v>
          </cell>
        </row>
        <row r="69">
          <cell r="F69">
            <v>0</v>
          </cell>
          <cell r="M69">
            <v>0</v>
          </cell>
        </row>
        <row r="70">
          <cell r="C70">
            <v>717399.2</v>
          </cell>
        </row>
        <row r="71">
          <cell r="C71">
            <v>3000</v>
          </cell>
          <cell r="F71">
            <v>0</v>
          </cell>
        </row>
        <row r="72">
          <cell r="F72">
            <v>0</v>
          </cell>
          <cell r="M72">
            <v>16602.832999999999</v>
          </cell>
        </row>
        <row r="73">
          <cell r="F73">
            <v>213683.33137299999</v>
          </cell>
          <cell r="M73">
            <v>1026957.0284459998</v>
          </cell>
        </row>
        <row r="77">
          <cell r="F77">
            <v>574261.49128099985</v>
          </cell>
        </row>
        <row r="78">
          <cell r="M78">
            <v>918599.75081799994</v>
          </cell>
        </row>
        <row r="79">
          <cell r="C79">
            <v>132921</v>
          </cell>
          <cell r="G79">
            <v>13285.456</v>
          </cell>
        </row>
        <row r="82">
          <cell r="C82">
            <v>1596570</v>
          </cell>
          <cell r="F82">
            <v>458943.26882100001</v>
          </cell>
        </row>
        <row r="86">
          <cell r="C86">
            <v>174485</v>
          </cell>
          <cell r="F86">
            <v>0</v>
          </cell>
        </row>
        <row r="90">
          <cell r="C90">
            <v>85000</v>
          </cell>
          <cell r="F90">
            <v>85000</v>
          </cell>
        </row>
        <row r="96">
          <cell r="C96">
            <v>0</v>
          </cell>
        </row>
      </sheetData>
      <sheetData sheetId="555"/>
      <sheetData sheetId="556"/>
      <sheetData sheetId="557"/>
      <sheetData sheetId="558"/>
      <sheetData sheetId="559">
        <row r="89">
          <cell r="E89">
            <v>46000</v>
          </cell>
        </row>
      </sheetData>
      <sheetData sheetId="560"/>
      <sheetData sheetId="561"/>
      <sheetData sheetId="562"/>
      <sheetData sheetId="563"/>
      <sheetData sheetId="564"/>
      <sheetData sheetId="565"/>
      <sheetData sheetId="566"/>
      <sheetData sheetId="567"/>
      <sheetData sheetId="56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P42"/>
  <sheetViews>
    <sheetView tabSelected="1" topLeftCell="A4" workbookViewId="0">
      <selection activeCell="L6" sqref="L6"/>
    </sheetView>
  </sheetViews>
  <sheetFormatPr defaultColWidth="9.140625" defaultRowHeight="15.75"/>
  <cols>
    <col min="1" max="1" width="5.28515625" style="6" customWidth="1"/>
    <col min="2" max="2" width="54.85546875" style="2" customWidth="1"/>
    <col min="3" max="3" width="16" style="2" customWidth="1"/>
    <col min="4" max="4" width="15.140625" style="2" customWidth="1"/>
    <col min="5" max="5" width="13.5703125" style="2" customWidth="1"/>
    <col min="6" max="6" width="12.7109375" style="2" customWidth="1"/>
    <col min="7" max="7" width="14.28515625" style="2" hidden="1" customWidth="1"/>
    <col min="8" max="224" width="9.140625" style="2"/>
    <col min="225" max="225" width="5.28515625" style="2" customWidth="1"/>
    <col min="226" max="226" width="40.28515625" style="2" customWidth="1"/>
    <col min="227" max="227" width="16.5703125" style="2" customWidth="1"/>
    <col min="228" max="228" width="17.28515625" style="2" customWidth="1"/>
    <col min="229" max="230" width="12.7109375" style="2" customWidth="1"/>
    <col min="231" max="231" width="14.7109375" style="2" customWidth="1"/>
    <col min="232" max="232" width="12.7109375" style="2" customWidth="1"/>
    <col min="233" max="235" width="14.42578125" style="2" customWidth="1"/>
    <col min="236" max="236" width="9.85546875" style="2" customWidth="1"/>
    <col min="237" max="237" width="9.7109375" style="2" customWidth="1"/>
    <col min="238" max="238" width="8.7109375" style="2" customWidth="1"/>
    <col min="239" max="16384" width="9.140625" style="2"/>
  </cols>
  <sheetData>
    <row r="1" spans="1:224">
      <c r="B1" s="2" t="s">
        <v>11</v>
      </c>
      <c r="F1" s="7" t="s">
        <v>20</v>
      </c>
    </row>
    <row r="2" spans="1:224">
      <c r="B2" s="1" t="s">
        <v>52</v>
      </c>
    </row>
    <row r="3" spans="1:224" ht="16.5" customHeight="1"/>
    <row r="4" spans="1:224">
      <c r="A4" s="74" t="s">
        <v>54</v>
      </c>
      <c r="B4" s="74"/>
      <c r="C4" s="74"/>
      <c r="D4" s="74"/>
      <c r="E4" s="74"/>
      <c r="F4" s="74"/>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row>
    <row r="5" spans="1:224">
      <c r="A5" s="68" t="s">
        <v>56</v>
      </c>
      <c r="B5" s="68"/>
      <c r="C5" s="68"/>
      <c r="D5" s="68"/>
      <c r="E5" s="68"/>
      <c r="F5" s="6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row>
    <row r="6" spans="1:224">
      <c r="A6" s="29"/>
      <c r="B6" s="29"/>
      <c r="C6" s="29"/>
      <c r="D6" s="29"/>
      <c r="E6" s="29"/>
      <c r="F6" s="29"/>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row>
    <row r="7" spans="1:224" ht="18.75" customHeight="1" thickBot="1">
      <c r="B7" s="9"/>
      <c r="C7" s="9"/>
      <c r="D7" s="10"/>
      <c r="F7" s="11" t="s">
        <v>12</v>
      </c>
    </row>
    <row r="8" spans="1:224" s="12" customFormat="1" ht="16.5" thickTop="1">
      <c r="A8" s="69" t="s">
        <v>0</v>
      </c>
      <c r="B8" s="71" t="s">
        <v>13</v>
      </c>
      <c r="C8" s="71" t="s">
        <v>51</v>
      </c>
      <c r="D8" s="71" t="s">
        <v>53</v>
      </c>
      <c r="E8" s="71" t="s">
        <v>21</v>
      </c>
      <c r="F8" s="73"/>
    </row>
    <row r="9" spans="1:224" s="12" customFormat="1" ht="40.5" customHeight="1">
      <c r="A9" s="70"/>
      <c r="B9" s="72"/>
      <c r="C9" s="72"/>
      <c r="D9" s="72"/>
      <c r="E9" s="13" t="s">
        <v>22</v>
      </c>
      <c r="F9" s="14" t="s">
        <v>14</v>
      </c>
    </row>
    <row r="10" spans="1:224" s="12" customFormat="1" ht="40.5" customHeight="1">
      <c r="A10" s="24" t="s">
        <v>1</v>
      </c>
      <c r="B10" s="25" t="s">
        <v>2</v>
      </c>
      <c r="C10" s="25">
        <v>1</v>
      </c>
      <c r="D10" s="25">
        <v>2</v>
      </c>
      <c r="E10" s="25" t="s">
        <v>15</v>
      </c>
      <c r="F10" s="26">
        <v>4</v>
      </c>
    </row>
    <row r="11" spans="1:224" s="16" customFormat="1" ht="18" customHeight="1">
      <c r="A11" s="27"/>
      <c r="B11" s="52" t="s">
        <v>23</v>
      </c>
      <c r="C11" s="28">
        <f>C12+C35+C42+C40+C41</f>
        <v>18627409.199999999</v>
      </c>
      <c r="D11" s="28">
        <f>D12+D35+D42+D40+D41</f>
        <v>5532157.1517270003</v>
      </c>
      <c r="E11" s="53">
        <f>D11/C11*100</f>
        <v>29.699015533126317</v>
      </c>
      <c r="F11" s="54">
        <f>D11/G11*100</f>
        <v>94.190607132915886</v>
      </c>
      <c r="G11" s="30">
        <f>G12+G35+G40+G42+G41</f>
        <v>5873363.9373619994</v>
      </c>
    </row>
    <row r="12" spans="1:224" s="16" customFormat="1" ht="18" customHeight="1">
      <c r="A12" s="15" t="s">
        <v>1</v>
      </c>
      <c r="B12" s="41" t="s">
        <v>24</v>
      </c>
      <c r="C12" s="4">
        <f>C13+C17+C32+C33+C34+C31</f>
        <v>16638433.199999999</v>
      </c>
      <c r="D12" s="4">
        <f>D13+D17+D32+D33+D34+D31</f>
        <v>4186983.6042520003</v>
      </c>
      <c r="E12" s="55">
        <f>D12/C12*100</f>
        <v>25.164530541565661</v>
      </c>
      <c r="F12" s="56">
        <f>D12/G12*100</f>
        <v>107.05100670359609</v>
      </c>
      <c r="G12" s="31">
        <f>G13+G17+G32+G33+G34+G31</f>
        <v>3911204.325098</v>
      </c>
    </row>
    <row r="13" spans="1:224" s="16" customFormat="1" ht="18" customHeight="1">
      <c r="A13" s="15" t="s">
        <v>3</v>
      </c>
      <c r="B13" s="41" t="s">
        <v>25</v>
      </c>
      <c r="C13" s="3">
        <f>C14+C15+C16</f>
        <v>4923186</v>
      </c>
      <c r="D13" s="3">
        <f>D14+D15+D16</f>
        <v>2041576.1666660004</v>
      </c>
      <c r="E13" s="55">
        <f>D13/C13*100</f>
        <v>41.46859709679871</v>
      </c>
      <c r="F13" s="56">
        <f>D13/G13*100</f>
        <v>107.36208594901208</v>
      </c>
      <c r="G13" s="32">
        <f>G14+G15+G16</f>
        <v>1901580.1980929996</v>
      </c>
    </row>
    <row r="14" spans="1:224" s="18" customFormat="1" ht="18" customHeight="1">
      <c r="A14" s="17">
        <v>1</v>
      </c>
      <c r="B14" s="45" t="s">
        <v>26</v>
      </c>
      <c r="C14" s="5">
        <f>[1]Chi!C14</f>
        <v>4923186</v>
      </c>
      <c r="D14" s="57">
        <f>[1]Chi!F21-D35-D41-D40-D42</f>
        <v>1956076.1666660004</v>
      </c>
      <c r="E14" s="55">
        <f>D14/C14*100</f>
        <v>39.731916825120976</v>
      </c>
      <c r="F14" s="56">
        <f>D14/G14*100</f>
        <v>106.0215263387559</v>
      </c>
      <c r="G14" s="57">
        <f>[1]Chi!M21-G35-G41-G40-G42</f>
        <v>1844980.1980929996</v>
      </c>
    </row>
    <row r="15" spans="1:224" s="18" customFormat="1" ht="63">
      <c r="A15" s="17">
        <v>2</v>
      </c>
      <c r="B15" s="58" t="s">
        <v>27</v>
      </c>
      <c r="C15" s="57">
        <f>[1]Chi!C38</f>
        <v>0</v>
      </c>
      <c r="D15" s="57">
        <f>[1]Chi!F38</f>
        <v>0</v>
      </c>
      <c r="E15" s="47"/>
      <c r="F15" s="46"/>
      <c r="G15" s="33">
        <f>[1]Chi!M38</f>
        <v>0</v>
      </c>
    </row>
    <row r="16" spans="1:224" s="18" customFormat="1" ht="16.5" customHeight="1">
      <c r="A16" s="17">
        <v>3</v>
      </c>
      <c r="B16" s="59" t="s">
        <v>28</v>
      </c>
      <c r="C16" s="57"/>
      <c r="D16" s="57">
        <f>[1]Chi!F39</f>
        <v>85500</v>
      </c>
      <c r="E16" s="47"/>
      <c r="F16" s="46"/>
      <c r="G16" s="34">
        <f>[1]Chi!M39</f>
        <v>56600</v>
      </c>
    </row>
    <row r="17" spans="1:7" s="16" customFormat="1" ht="16.5" customHeight="1">
      <c r="A17" s="15" t="s">
        <v>4</v>
      </c>
      <c r="B17" s="41" t="s">
        <v>5</v>
      </c>
      <c r="C17" s="3">
        <f>SUM(C19:C30)</f>
        <v>10664979</v>
      </c>
      <c r="D17" s="3">
        <f>[1]Chi!F41</f>
        <v>2143407.4375860002</v>
      </c>
      <c r="E17" s="55">
        <f>D17/C17*100</f>
        <v>20.09762454840277</v>
      </c>
      <c r="F17" s="56">
        <f>D17/G17*100</f>
        <v>107.54563656862879</v>
      </c>
      <c r="G17" s="32">
        <f>SUM(G19:G30)</f>
        <v>1993021.2940050003</v>
      </c>
    </row>
    <row r="18" spans="1:7" s="16" customFormat="1" ht="16.5" customHeight="1">
      <c r="A18" s="15"/>
      <c r="B18" s="45" t="s">
        <v>29</v>
      </c>
      <c r="C18" s="3"/>
      <c r="D18" s="3"/>
      <c r="E18" s="55"/>
      <c r="F18" s="56"/>
      <c r="G18" s="35"/>
    </row>
    <row r="19" spans="1:7" s="18" customFormat="1" ht="16.5" customHeight="1">
      <c r="A19" s="17">
        <v>1</v>
      </c>
      <c r="B19" s="45" t="s">
        <v>30</v>
      </c>
      <c r="C19" s="5">
        <f>[1]Chi!C50</f>
        <v>4797946</v>
      </c>
      <c r="D19" s="5">
        <f>[1]Chi!F50</f>
        <v>935185.37923600012</v>
      </c>
      <c r="E19" s="47">
        <f t="shared" ref="E19:E30" si="0">D19/C19*100</f>
        <v>19.491369415912562</v>
      </c>
      <c r="F19" s="46">
        <f t="shared" ref="F19:F31" si="1">D19/G19*100</f>
        <v>117.3902847458797</v>
      </c>
      <c r="G19" s="33">
        <f>[1]Chi!M50</f>
        <v>796646.3163970001</v>
      </c>
    </row>
    <row r="20" spans="1:7" s="18" customFormat="1" ht="16.5" customHeight="1">
      <c r="A20" s="17">
        <v>2</v>
      </c>
      <c r="B20" s="45" t="s">
        <v>31</v>
      </c>
      <c r="C20" s="5">
        <f>[1]Chi!C49</f>
        <v>31218</v>
      </c>
      <c r="D20" s="5">
        <f>[1]Chi!F49</f>
        <v>3308.5719180000001</v>
      </c>
      <c r="E20" s="47">
        <f t="shared" si="0"/>
        <v>10.598282779165865</v>
      </c>
      <c r="F20" s="46">
        <f t="shared" si="1"/>
        <v>149.79087425556946</v>
      </c>
      <c r="G20" s="33">
        <f>[1]Chi!M49</f>
        <v>2208.79405</v>
      </c>
    </row>
    <row r="21" spans="1:7" s="18" customFormat="1" ht="16.5" customHeight="1">
      <c r="A21" s="17">
        <v>3</v>
      </c>
      <c r="B21" s="45" t="s">
        <v>32</v>
      </c>
      <c r="C21" s="5">
        <f>[1]Chi!C53</f>
        <v>828538</v>
      </c>
      <c r="D21" s="5">
        <f>[1]Chi!F53</f>
        <v>186107.80106500001</v>
      </c>
      <c r="E21" s="47">
        <f t="shared" si="0"/>
        <v>22.46219256871743</v>
      </c>
      <c r="F21" s="46">
        <f t="shared" si="1"/>
        <v>118.46695152331206</v>
      </c>
      <c r="G21" s="33">
        <f>[1]Chi!M53</f>
        <v>157096.80942400001</v>
      </c>
    </row>
    <row r="22" spans="1:7" s="18" customFormat="1" ht="16.5" customHeight="1">
      <c r="A22" s="17">
        <v>4</v>
      </c>
      <c r="B22" s="45" t="s">
        <v>33</v>
      </c>
      <c r="C22" s="5">
        <f>[1]Chi!C54</f>
        <v>91888</v>
      </c>
      <c r="D22" s="5">
        <f>[1]Chi!F54</f>
        <v>24282.392116999999</v>
      </c>
      <c r="E22" s="47">
        <f t="shared" si="0"/>
        <v>26.426075349338323</v>
      </c>
      <c r="F22" s="46">
        <f t="shared" si="1"/>
        <v>95.695266511755463</v>
      </c>
      <c r="G22" s="33">
        <f>[1]Chi!M54</f>
        <v>25374.705565000004</v>
      </c>
    </row>
    <row r="23" spans="1:7" s="18" customFormat="1" ht="16.5" customHeight="1">
      <c r="A23" s="17">
        <v>5</v>
      </c>
      <c r="B23" s="45" t="s">
        <v>34</v>
      </c>
      <c r="C23" s="5">
        <f>[1]Chi!C55</f>
        <v>50073</v>
      </c>
      <c r="D23" s="5">
        <f>[1]Chi!F55</f>
        <v>2289.830485</v>
      </c>
      <c r="E23" s="47">
        <f t="shared" si="0"/>
        <v>4.572984412757374</v>
      </c>
      <c r="F23" s="46">
        <f t="shared" si="1"/>
        <v>101.3008484674545</v>
      </c>
      <c r="G23" s="33">
        <f>[1]Chi!M55</f>
        <v>2260.4257709999997</v>
      </c>
    </row>
    <row r="24" spans="1:7" s="18" customFormat="1" ht="16.5" customHeight="1">
      <c r="A24" s="17">
        <v>6</v>
      </c>
      <c r="B24" s="45" t="s">
        <v>35</v>
      </c>
      <c r="C24" s="5">
        <f>[1]Chi!C56</f>
        <v>53202</v>
      </c>
      <c r="D24" s="5">
        <f>[1]Chi!F56</f>
        <v>13748.537561000001</v>
      </c>
      <c r="E24" s="47">
        <f t="shared" si="0"/>
        <v>25.842144206984702</v>
      </c>
      <c r="F24" s="46">
        <f t="shared" si="1"/>
        <v>150.36450828464476</v>
      </c>
      <c r="G24" s="33">
        <f>[1]Chi!M56</f>
        <v>9143.4725639999997</v>
      </c>
    </row>
    <row r="25" spans="1:7" s="18" customFormat="1" ht="16.5" customHeight="1">
      <c r="A25" s="17">
        <v>7</v>
      </c>
      <c r="B25" s="45" t="s">
        <v>36</v>
      </c>
      <c r="C25" s="5">
        <f>[1]Chi!C47</f>
        <v>151965</v>
      </c>
      <c r="D25" s="5">
        <f>[1]Chi!F47</f>
        <v>18415.701545</v>
      </c>
      <c r="E25" s="47">
        <f t="shared" si="0"/>
        <v>12.11838353897279</v>
      </c>
      <c r="F25" s="46">
        <f t="shared" si="1"/>
        <v>110.78902419232783</v>
      </c>
      <c r="G25" s="33">
        <f>[1]Chi!M47</f>
        <v>16622.315865</v>
      </c>
    </row>
    <row r="26" spans="1:7" s="18" customFormat="1" ht="16.5" customHeight="1">
      <c r="A26" s="17">
        <v>8</v>
      </c>
      <c r="B26" s="45" t="s">
        <v>37</v>
      </c>
      <c r="C26" s="5">
        <f>[1]Chi!C42</f>
        <v>2068979</v>
      </c>
      <c r="D26" s="5">
        <f>[1]Chi!F42</f>
        <v>216983.14093400002</v>
      </c>
      <c r="E26" s="47">
        <f t="shared" si="0"/>
        <v>10.487450135259953</v>
      </c>
      <c r="F26" s="46">
        <f t="shared" si="1"/>
        <v>74.704685378159269</v>
      </c>
      <c r="G26" s="33">
        <f>[1]Chi!M42</f>
        <v>290454.52749800001</v>
      </c>
    </row>
    <row r="27" spans="1:7" s="18" customFormat="1" ht="16.5" customHeight="1">
      <c r="A27" s="17">
        <v>9</v>
      </c>
      <c r="B27" s="45" t="s">
        <v>38</v>
      </c>
      <c r="C27" s="5">
        <f>[1]Chi!C58</f>
        <v>1570458</v>
      </c>
      <c r="D27" s="5">
        <f>[1]Chi!F58</f>
        <v>465579.75916000002</v>
      </c>
      <c r="E27" s="47">
        <f t="shared" si="0"/>
        <v>29.646113373296203</v>
      </c>
      <c r="F27" s="46">
        <f t="shared" si="1"/>
        <v>118.12742422247</v>
      </c>
      <c r="G27" s="33">
        <f>[1]Chi!M58</f>
        <v>394133.506444</v>
      </c>
    </row>
    <row r="28" spans="1:7" s="18" customFormat="1" ht="16.5" customHeight="1">
      <c r="A28" s="17">
        <v>10</v>
      </c>
      <c r="B28" s="45" t="s">
        <v>39</v>
      </c>
      <c r="C28" s="5">
        <f>[1]Chi!C57</f>
        <v>601385</v>
      </c>
      <c r="D28" s="5">
        <f>[1]Chi!F57</f>
        <v>154692.88349199999</v>
      </c>
      <c r="E28" s="47">
        <f t="shared" si="0"/>
        <v>25.722770520049554</v>
      </c>
      <c r="F28" s="46">
        <f t="shared" si="1"/>
        <v>100.6012130459326</v>
      </c>
      <c r="G28" s="33">
        <f>[1]Chi!M57</f>
        <v>153768.407764</v>
      </c>
    </row>
    <row r="29" spans="1:7" s="18" customFormat="1" ht="16.5" customHeight="1">
      <c r="A29" s="17">
        <v>11</v>
      </c>
      <c r="B29" s="19" t="s">
        <v>40</v>
      </c>
      <c r="C29" s="5">
        <f>[1]Chi!C62</f>
        <v>367327</v>
      </c>
      <c r="D29" s="5">
        <f>[1]Chi!F62</f>
        <v>117146.59677599999</v>
      </c>
      <c r="E29" s="47">
        <f t="shared" si="0"/>
        <v>31.891637907368636</v>
      </c>
      <c r="F29" s="46">
        <f t="shared" si="1"/>
        <v>93.295660926591268</v>
      </c>
      <c r="G29" s="33">
        <f>[1]Chi!M62</f>
        <v>125564.892957</v>
      </c>
    </row>
    <row r="30" spans="1:7" s="18" customFormat="1" ht="16.5" customHeight="1">
      <c r="A30" s="17">
        <v>12</v>
      </c>
      <c r="B30" s="19" t="s">
        <v>41</v>
      </c>
      <c r="C30" s="5">
        <f>[1]Chi!C65</f>
        <v>52000</v>
      </c>
      <c r="D30" s="5">
        <f>[1]Chi!F65</f>
        <v>5666.8432969999994</v>
      </c>
      <c r="E30" s="47">
        <f t="shared" si="0"/>
        <v>10.897775571153845</v>
      </c>
      <c r="F30" s="46">
        <f t="shared" si="1"/>
        <v>28.697062565930437</v>
      </c>
      <c r="G30" s="33">
        <f>[1]Chi!M65</f>
        <v>19747.119706000001</v>
      </c>
    </row>
    <row r="31" spans="1:7" s="18" customFormat="1" ht="16.5" customHeight="1">
      <c r="A31" s="15" t="s">
        <v>16</v>
      </c>
      <c r="B31" s="36" t="s">
        <v>6</v>
      </c>
      <c r="C31" s="4">
        <f>[1]Chi!C71</f>
        <v>3000</v>
      </c>
      <c r="D31" s="4">
        <f>[1]Chi!F71</f>
        <v>0</v>
      </c>
      <c r="E31" s="55"/>
      <c r="F31" s="56">
        <f t="shared" si="1"/>
        <v>0</v>
      </c>
      <c r="G31" s="37">
        <f>[1]Chi!M72</f>
        <v>16602.832999999999</v>
      </c>
    </row>
    <row r="32" spans="1:7" s="16" customFormat="1" ht="34.5" customHeight="1">
      <c r="A32" s="15" t="s">
        <v>18</v>
      </c>
      <c r="B32" s="23" t="s">
        <v>7</v>
      </c>
      <c r="C32" s="60">
        <f>[1]Chi!C66</f>
        <v>2000</v>
      </c>
      <c r="D32" s="60">
        <f>[1]Chi!F66</f>
        <v>2000</v>
      </c>
      <c r="E32" s="44">
        <f>D32/C32*100</f>
        <v>100</v>
      </c>
      <c r="F32" s="61" t="e">
        <f>D32/G32*100</f>
        <v>#DIV/0!</v>
      </c>
      <c r="G32" s="37">
        <f>[1]Chi!M66</f>
        <v>0</v>
      </c>
    </row>
    <row r="33" spans="1:7" s="16" customFormat="1" ht="34.5" customHeight="1">
      <c r="A33" s="15" t="s">
        <v>19</v>
      </c>
      <c r="B33" s="23" t="s">
        <v>8</v>
      </c>
      <c r="C33" s="60">
        <f>[1]Chi!C67</f>
        <v>327869</v>
      </c>
      <c r="D33" s="60">
        <f>[1]Chi!F67</f>
        <v>0</v>
      </c>
      <c r="E33" s="44"/>
      <c r="F33" s="46"/>
      <c r="G33" s="37">
        <f>[1]Chi!M67</f>
        <v>0</v>
      </c>
    </row>
    <row r="34" spans="1:7" s="16" customFormat="1" ht="34.5" customHeight="1">
      <c r="A34" s="15" t="s">
        <v>42</v>
      </c>
      <c r="B34" s="23" t="s">
        <v>43</v>
      </c>
      <c r="C34" s="60">
        <f>[1]Chi!C70</f>
        <v>717399.2</v>
      </c>
      <c r="D34" s="60">
        <f>[1]Chi!F69</f>
        <v>0</v>
      </c>
      <c r="E34" s="44"/>
      <c r="F34" s="46"/>
      <c r="G34" s="37">
        <f>[1]Chi!M69</f>
        <v>0</v>
      </c>
    </row>
    <row r="35" spans="1:7" s="1" customFormat="1" ht="47.25">
      <c r="A35" s="15" t="s">
        <v>2</v>
      </c>
      <c r="B35" s="62" t="s">
        <v>44</v>
      </c>
      <c r="C35" s="42">
        <f>C36+C37+C38+C39</f>
        <v>1988976</v>
      </c>
      <c r="D35" s="42">
        <f>D36+D37+D38+D39</f>
        <v>557228.72482100001</v>
      </c>
      <c r="E35" s="44">
        <f>D35/C35*100</f>
        <v>28.015859659493124</v>
      </c>
      <c r="F35" s="43">
        <f>D35/G35*100</f>
        <v>60.660665793213617</v>
      </c>
      <c r="G35" s="65">
        <f>[1]Chi!M78</f>
        <v>918599.75081799994</v>
      </c>
    </row>
    <row r="36" spans="1:7" s="1" customFormat="1" ht="20.25" customHeight="1">
      <c r="A36" s="38">
        <v>1</v>
      </c>
      <c r="B36" s="39" t="s">
        <v>45</v>
      </c>
      <c r="C36" s="51">
        <f>[1]Chi!C79</f>
        <v>132921</v>
      </c>
      <c r="D36" s="51">
        <f>[1]Chi!G79</f>
        <v>13285.456</v>
      </c>
      <c r="E36" s="47"/>
      <c r="F36" s="46"/>
      <c r="G36" s="66"/>
    </row>
    <row r="37" spans="1:7" s="1" customFormat="1" ht="20.25" customHeight="1">
      <c r="A37" s="38">
        <v>2</v>
      </c>
      <c r="B37" s="39" t="s">
        <v>46</v>
      </c>
      <c r="C37" s="51">
        <f>[1]Chi!C82</f>
        <v>1596570</v>
      </c>
      <c r="D37" s="51">
        <f>[1]Chi!F82</f>
        <v>458943.26882100001</v>
      </c>
      <c r="E37" s="47">
        <f>D37/C37*100</f>
        <v>28.745577633364022</v>
      </c>
      <c r="F37" s="63"/>
      <c r="G37" s="66">
        <f>[1]Chi!M82</f>
        <v>0</v>
      </c>
    </row>
    <row r="38" spans="1:7" s="1" customFormat="1" ht="23.25" customHeight="1">
      <c r="A38" s="38">
        <v>3</v>
      </c>
      <c r="B38" s="39" t="s">
        <v>47</v>
      </c>
      <c r="C38" s="51">
        <f>[1]Chi!C86</f>
        <v>174485</v>
      </c>
      <c r="D38" s="51">
        <f>[1]Chi!F86</f>
        <v>0</v>
      </c>
      <c r="E38" s="47">
        <f>D38/C38*100</f>
        <v>0</v>
      </c>
      <c r="F38" s="46"/>
      <c r="G38" s="66">
        <f>[1]Chi!M86</f>
        <v>0</v>
      </c>
    </row>
    <row r="39" spans="1:7" s="1" customFormat="1" ht="23.25" customHeight="1">
      <c r="A39" s="38">
        <v>4</v>
      </c>
      <c r="B39" s="67" t="s">
        <v>55</v>
      </c>
      <c r="C39" s="51">
        <f>[1]Chi!C90</f>
        <v>85000</v>
      </c>
      <c r="D39" s="51">
        <f>[1]Chi!F90</f>
        <v>85000</v>
      </c>
      <c r="E39" s="47"/>
      <c r="F39" s="46"/>
      <c r="G39" s="66"/>
    </row>
    <row r="40" spans="1:7" s="16" customFormat="1" ht="34.5" customHeight="1">
      <c r="A40" s="15" t="s">
        <v>9</v>
      </c>
      <c r="B40" s="21" t="s">
        <v>17</v>
      </c>
      <c r="C40" s="60"/>
      <c r="D40" s="60">
        <f>[1]Chi!F72</f>
        <v>0</v>
      </c>
      <c r="E40" s="44"/>
      <c r="F40" s="46"/>
      <c r="G40" s="37">
        <f>[1]Chi!M72</f>
        <v>16602.832999999999</v>
      </c>
    </row>
    <row r="41" spans="1:7" s="1" customFormat="1" ht="20.25" customHeight="1">
      <c r="A41" s="20" t="s">
        <v>10</v>
      </c>
      <c r="B41" s="22" t="s">
        <v>48</v>
      </c>
      <c r="C41" s="51"/>
      <c r="D41" s="42">
        <f>[1]Chi!F73+[1]Chi!F77</f>
        <v>787944.82265399978</v>
      </c>
      <c r="E41" s="44"/>
      <c r="F41" s="46"/>
      <c r="G41" s="65">
        <f>[1]Chi!M73+[1]Chi!M77</f>
        <v>1026957.0284459998</v>
      </c>
    </row>
    <row r="42" spans="1:7" ht="32.25" thickBot="1">
      <c r="A42" s="40" t="s">
        <v>49</v>
      </c>
      <c r="B42" s="64" t="s">
        <v>50</v>
      </c>
      <c r="C42" s="48">
        <f>[1]Chi!C96</f>
        <v>0</v>
      </c>
      <c r="D42" s="48">
        <f>[1]Chi!G96</f>
        <v>0</v>
      </c>
      <c r="E42" s="49"/>
      <c r="F42" s="50"/>
    </row>
  </sheetData>
  <mergeCells count="7">
    <mergeCell ref="A4:F4"/>
    <mergeCell ref="A5:F5"/>
    <mergeCell ref="A8:A9"/>
    <mergeCell ref="B8:B9"/>
    <mergeCell ref="C8:C9"/>
    <mergeCell ref="D8:D9"/>
    <mergeCell ref="E8:F8"/>
  </mergeCells>
  <printOptions horizontalCentered="1"/>
  <pageMargins left="0" right="0" top="0.5" bottom="0.25" header="0" footer="0"/>
  <pageSetup paperSize="9" scale="8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61-CK-NSNN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kieuttd</cp:lastModifiedBy>
  <cp:lastPrinted>2024-04-15T10:03:40Z</cp:lastPrinted>
  <dcterms:created xsi:type="dcterms:W3CDTF">2018-08-22T07:49:45Z</dcterms:created>
  <dcterms:modified xsi:type="dcterms:W3CDTF">2024-04-19T02:40:11Z</dcterms:modified>
</cp:coreProperties>
</file>