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4. CONG KHAI NSNN -2023\NĂM 2023\TINH HINH THUC HIEN DU TOAN Q1-2023\CÔNG KHAI QUY 1-2023- SỞ\"/>
    </mc:Choice>
  </mc:AlternateContent>
  <bookViews>
    <workbookView xWindow="0" yWindow="0" windowWidth="20490" windowHeight="7755"/>
  </bookViews>
  <sheets>
    <sheet name="Biểu số 61-CK-NSNN" sheetId="4" r:id="rId1"/>
  </sheets>
  <externalReferences>
    <externalReference r:id="rId2"/>
    <externalReference r:id="rId3"/>
  </externalReferenc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1" i="4" l="1"/>
  <c r="D40" i="4"/>
  <c r="D39" i="4"/>
  <c r="D38" i="4"/>
  <c r="C38" i="4"/>
  <c r="D37" i="4"/>
  <c r="C37" i="4"/>
  <c r="C35" i="4" s="1"/>
  <c r="D34" i="4"/>
  <c r="C34" i="4"/>
  <c r="D33" i="4"/>
  <c r="C33" i="4"/>
  <c r="D32" i="4"/>
  <c r="C32" i="4"/>
  <c r="D31" i="4"/>
  <c r="F31" i="4" s="1"/>
  <c r="C31" i="4"/>
  <c r="D30" i="4"/>
  <c r="E30" i="4" s="1"/>
  <c r="C30" i="4"/>
  <c r="D29" i="4"/>
  <c r="C29" i="4"/>
  <c r="D28" i="4"/>
  <c r="F28" i="4" s="1"/>
  <c r="C28" i="4"/>
  <c r="D27" i="4"/>
  <c r="E27" i="4" s="1"/>
  <c r="C27" i="4"/>
  <c r="D26" i="4"/>
  <c r="F26" i="4" s="1"/>
  <c r="C26" i="4"/>
  <c r="D25" i="4"/>
  <c r="C25" i="4"/>
  <c r="D24" i="4"/>
  <c r="C24" i="4"/>
  <c r="D23" i="4"/>
  <c r="E23" i="4" s="1"/>
  <c r="C23" i="4"/>
  <c r="D22" i="4"/>
  <c r="F22" i="4" s="1"/>
  <c r="C22" i="4"/>
  <c r="F21" i="4"/>
  <c r="D21" i="4"/>
  <c r="C21" i="4"/>
  <c r="D20" i="4"/>
  <c r="F20" i="4" s="1"/>
  <c r="C20" i="4"/>
  <c r="D19" i="4"/>
  <c r="F19" i="4" s="1"/>
  <c r="C19" i="4"/>
  <c r="C17" i="4" s="1"/>
  <c r="D17" i="4"/>
  <c r="F17" i="4" s="1"/>
  <c r="D16" i="4"/>
  <c r="D15" i="4"/>
  <c r="C15" i="4"/>
  <c r="C14" i="4"/>
  <c r="C13" i="4" s="1"/>
  <c r="E21" i="4" l="1"/>
  <c r="E24" i="4"/>
  <c r="F27" i="4"/>
  <c r="E25" i="4"/>
  <c r="E32" i="4"/>
  <c r="C12" i="4"/>
  <c r="C11" i="4" s="1"/>
  <c r="E29" i="4"/>
  <c r="D35" i="4"/>
  <c r="E35" i="4" s="1"/>
  <c r="E37" i="4"/>
  <c r="E19" i="4"/>
  <c r="F29" i="4"/>
  <c r="F25" i="4"/>
  <c r="F23" i="4"/>
  <c r="D14" i="4"/>
  <c r="F35" i="4"/>
  <c r="E38" i="4"/>
  <c r="E17" i="4"/>
  <c r="E22" i="4"/>
  <c r="E26" i="4"/>
  <c r="E28" i="4"/>
  <c r="F32" i="4"/>
  <c r="F24" i="4"/>
  <c r="F30" i="4"/>
  <c r="E20" i="4"/>
  <c r="D13" i="4" l="1"/>
  <c r="E14" i="4"/>
  <c r="F14" i="4"/>
  <c r="G38" i="4"/>
  <c r="G37" i="4"/>
  <c r="G35" i="4"/>
  <c r="G34" i="4"/>
  <c r="G33" i="4"/>
  <c r="G32" i="4"/>
  <c r="G31" i="4"/>
  <c r="G30" i="4"/>
  <c r="G29" i="4"/>
  <c r="G28" i="4"/>
  <c r="G27" i="4"/>
  <c r="G26" i="4"/>
  <c r="G25" i="4"/>
  <c r="G24" i="4"/>
  <c r="G23" i="4"/>
  <c r="G22" i="4"/>
  <c r="G21" i="4"/>
  <c r="G20" i="4"/>
  <c r="G19" i="4"/>
  <c r="G17" i="4" s="1"/>
  <c r="G16" i="4"/>
  <c r="G15" i="4"/>
  <c r="G14" i="4"/>
  <c r="G13" i="4" s="1"/>
  <c r="E13" i="4" l="1"/>
  <c r="D12" i="4"/>
  <c r="F13" i="4"/>
  <c r="G12" i="4"/>
  <c r="G11" i="4" s="1"/>
  <c r="D11" i="4" l="1"/>
  <c r="F12" i="4"/>
  <c r="E12" i="4"/>
  <c r="F11" i="4" l="1"/>
  <c r="E11" i="4"/>
</calcChain>
</file>

<file path=xl/sharedStrings.xml><?xml version="1.0" encoding="utf-8"?>
<sst xmlns="http://schemas.openxmlformats.org/spreadsheetml/2006/main" count="58" uniqueCount="56">
  <si>
    <t>STT</t>
  </si>
  <si>
    <t>A</t>
  </si>
  <si>
    <t>B</t>
  </si>
  <si>
    <t>I</t>
  </si>
  <si>
    <t>II</t>
  </si>
  <si>
    <t>Chi thường xuyên</t>
  </si>
  <si>
    <t>Chi trả nợ lãi các khoản do chính quyền địa phương vay</t>
  </si>
  <si>
    <t>Chi bổ sung quỹ dự trữ tài chính</t>
  </si>
  <si>
    <t>Dự phòng ngân sách</t>
  </si>
  <si>
    <t>C</t>
  </si>
  <si>
    <t>D</t>
  </si>
  <si>
    <t>UBND TỈNH ĐỒNG THÁP</t>
  </si>
  <si>
    <t>Đơn vị tính: triệu đồng</t>
  </si>
  <si>
    <t xml:space="preserve"> Chỉ tiêu</t>
  </si>
  <si>
    <t>Cùng kỳ năm trước</t>
  </si>
  <si>
    <t>3=2/1</t>
  </si>
  <si>
    <t>III</t>
  </si>
  <si>
    <t>Chi trả nợ gốc vốn vay kênh cố hóa kênh mương, cụm tuyến dân cư</t>
  </si>
  <si>
    <t>IV</t>
  </si>
  <si>
    <t>V</t>
  </si>
  <si>
    <t>SỞ TÀI CHÍNH</t>
  </si>
  <si>
    <t>Biểu số 61/CK-NSNN</t>
  </si>
  <si>
    <t>ƯỚC THỰC HIỆN CHI NGÂN SÁCH NGÂN SÁCH ĐỊA PHƯƠNG ĐẦU NĂM 2023</t>
  </si>
  <si>
    <t>Dự toán năm  2023 (HĐND Tỉnh)</t>
  </si>
  <si>
    <t>So sánh thực hiện với (%)</t>
  </si>
  <si>
    <t>Dự toán năm</t>
  </si>
  <si>
    <t>TỔNG CHI NGÂN SÁCH ĐỊA PHƯƠNG</t>
  </si>
  <si>
    <t>CHI CÂN ĐỐI NGÂN SÁCH ĐỊA PHƯƠNG (I+…+IV)</t>
  </si>
  <si>
    <t>Chi đầu tư phát triển</t>
  </si>
  <si>
    <t>Chi đầu tư cho các dự án (1)</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</si>
  <si>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</si>
  <si>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</si>
  <si>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</si>
  <si>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</si>
  <si>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</si>
  <si>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</si>
  <si>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</si>
  <si>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</si>
  <si>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</si>
  <si>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</si>
  <si>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</si>
  <si>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</si>
  <si>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</si>
  <si>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ANQP địa phương</t>
  </si>
  <si>
    <t>Chi khác</t>
  </si>
  <si>
    <t>VI</t>
  </si>
  <si>
    <t>Chi tạo nguồn, điều chỉnh tiền lương</t>
  </si>
  <si>
    <t>CHI TỪ NGUỒN BỔ SUNG CÓ MỤC TIÊU TỪ NGÂN SÁCH TRUNG ƯƠNG CHO NGÂN SÁCH ĐỊA PHƯƠNG</t>
  </si>
  <si>
    <t>Chương trình mục tiêu quốc gia</t>
  </si>
  <si>
    <t xml:space="preserve">Cho các chương trình dự án quan trọng vốn đầu tư </t>
  </si>
  <si>
    <t>Cho các nhiệm vụ, chính sách kinh phí thường xuyên</t>
  </si>
  <si>
    <t>CHI CHUYỂN NGUỒN NGÂN SÁCH NĂM SAU</t>
  </si>
  <si>
    <t>E</t>
  </si>
  <si>
    <t>CHI ĐẦU TƯ TỪ NGUỒN VỐN CHO VAY VỀ CHO VAY LẠI</t>
  </si>
  <si>
    <t>Ước thực hiện quý 1 năm 2023</t>
  </si>
  <si>
    <t>(Kèm theo Quyết định số  41  /QĐ-STC ngày   13/ 04  /2023 của Sở Tài chính)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</si>
</sst>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14">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2"/>
      <name val="Times New Roman"/>
      <family val="1"/>
      <charset val="163"/>
    </font>
    <font>
      <sz val="13"/>
      <name val=".VnTime"/>
      <family val="2"/>
    </font>
    <font>
      <sz val="11"/>
      <name val="Times New Roman"/>
      <family val="1"/>
      <charset val="163"/>
    </font>
    <font>
      <sz val="11"/>
      <color theme="1"/>
      <name val="Calibri"/>
      <family val="2"/>
      <charset val="163"/>
      <scheme val="minor"/>
    </font>
    <font>
      <sz val="11"/>
      <color theme="1"/>
      <name val="Calibri"/>
      <family val="2"/>
      <scheme val="minor"/>
    </font>
    <font>
      <b/>
      <sz val="11"/>
      <name val="Times New Roman"/>
      <family val="1"/>
    </font>
  </fonts>
  <fills count="2">
    <fill>
      <patternFill patternType="none"/>
    </fill>
    <fill>
      <patternFill patternType="gray125"/>
    </fill>
  </fills>
  <borders count="22">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12">
    <xf numFmtId="0" fontId="0" fillId="0" borderId="0"/>
    <xf numFmtId="43" fontId="10" fillId="0" borderId="0" applyFont="0" applyFill="0" applyBorder="0" applyAlignment="0" applyProtection="0"/>
    <xf numFmtId="44" fontId="10" fillId="0" borderId="0" applyFont="0" applyFill="0" applyBorder="0" applyAlignment="0" applyProtection="0"/>
    <xf numFmtId="164" fontId="9" fillId="0" borderId="0" applyFont="0" applyFill="0" applyBorder="0" applyAlignment="0" applyProtection="0"/>
    <xf numFmtId="0" fontId="6" fillId="0" borderId="0"/>
    <xf numFmtId="0" fontId="7" fillId="0" borderId="0"/>
    <xf numFmtId="0" fontId="2" fillId="0" borderId="0"/>
    <xf numFmtId="0" fontId="11" fillId="0" borderId="0"/>
    <xf numFmtId="0" fontId="6" fillId="0" borderId="0"/>
    <xf numFmtId="0" fontId="10" fillId="0" borderId="0"/>
    <xf numFmtId="0" fontId="1" fillId="0" borderId="0"/>
    <xf numFmtId="43" fontId="12" fillId="0" borderId="0" applyFont="0" applyFill="0" applyBorder="0" applyAlignment="0" applyProtection="0"/>
  </cellStyleXfs>
  <cellXfs count="77">
    <xf numFmtId="0" fontId="0" fillId="0" borderId="0" xfId="0"/>
    <xf numFmtId="0" fontId="3" fillId="0" borderId="0" xfId="0" applyFont="1" applyFill="1"/>
    <xf numFmtId="3" fontId="4" fillId="0" borderId="1" xfId="0" applyNumberFormat="1" applyFont="1" applyFill="1" applyBorder="1" applyAlignment="1">
      <alignment horizontal="right" vertical="center"/>
    </xf>
    <xf numFmtId="3" fontId="4" fillId="0" borderId="1" xfId="0" applyNumberFormat="1" applyFont="1" applyFill="1" applyBorder="1" applyAlignment="1">
      <alignment vertical="center"/>
    </xf>
    <xf numFmtId="3" fontId="3" fillId="0" borderId="1" xfId="0" applyNumberFormat="1" applyFont="1" applyFill="1" applyBorder="1" applyAlignment="1">
      <alignment vertical="center"/>
    </xf>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Alignment="1">
      <alignment vertical="top" wrapText="1"/>
    </xf>
    <xf numFmtId="3" fontId="3" fillId="0" borderId="0" xfId="0" applyNumberFormat="1" applyFont="1" applyFill="1" applyAlignment="1">
      <alignment horizontal="left"/>
    </xf>
    <xf numFmtId="3" fontId="5" fillId="0" borderId="0" xfId="0" applyNumberFormat="1" applyFont="1" applyFill="1" applyBorder="1" applyAlignment="1"/>
    <xf numFmtId="3" fontId="5" fillId="0" borderId="0" xfId="0" applyNumberFormat="1" applyFont="1" applyFill="1" applyBorder="1" applyAlignment="1">
      <alignment horizontal="right"/>
    </xf>
    <xf numFmtId="0" fontId="4" fillId="0"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0" xfId="0" applyFont="1" applyFill="1" applyAlignment="1">
      <alignment vertical="center"/>
    </xf>
    <xf numFmtId="0" fontId="3" fillId="0" borderId="11" xfId="0" applyFont="1" applyFill="1" applyBorder="1" applyAlignment="1">
      <alignment horizontal="center" vertical="center"/>
    </xf>
    <xf numFmtId="0" fontId="3" fillId="0" borderId="0" xfId="0" applyFont="1" applyFill="1" applyAlignment="1">
      <alignment vertical="center"/>
    </xf>
    <xf numFmtId="0" fontId="3" fillId="0" borderId="1" xfId="0" applyFont="1" applyFill="1" applyBorder="1" applyAlignment="1">
      <alignment horizontal="left" vertical="center"/>
    </xf>
    <xf numFmtId="0" fontId="4" fillId="0" borderId="11" xfId="0" applyFont="1" applyFill="1" applyBorder="1" applyAlignment="1">
      <alignment horizontal="center" vertical="center" wrapText="1"/>
    </xf>
    <xf numFmtId="49" fontId="4" fillId="0" borderId="1" xfId="0" applyNumberFormat="1" applyFont="1" applyFill="1" applyBorder="1" applyAlignment="1">
      <alignment horizontal="left" vertical="center" wrapText="1" shrinkToFit="1"/>
    </xf>
    <xf numFmtId="49" fontId="4" fillId="0" borderId="1" xfId="0" applyNumberFormat="1" applyFont="1" applyFill="1" applyBorder="1" applyAlignment="1">
      <alignment vertical="center"/>
    </xf>
    <xf numFmtId="49" fontId="4" fillId="0" borderId="1" xfId="0" applyNumberFormat="1"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7" xfId="0" applyNumberFormat="1" applyFont="1" applyFill="1" applyBorder="1" applyAlignment="1">
      <alignment vertical="center"/>
    </xf>
    <xf numFmtId="0" fontId="13" fillId="0" borderId="0" xfId="0" applyFont="1" applyAlignment="1">
      <alignment horizontal="center" vertical="top" wrapText="1"/>
    </xf>
    <xf numFmtId="0" fontId="4" fillId="0" borderId="16" xfId="0" applyFont="1" applyFill="1" applyBorder="1" applyAlignment="1">
      <alignment horizontal="center" vertical="center"/>
    </xf>
    <xf numFmtId="3" fontId="4" fillId="0" borderId="19" xfId="0" applyNumberFormat="1" applyFont="1" applyFill="1" applyBorder="1" applyAlignment="1">
      <alignment vertical="center"/>
    </xf>
    <xf numFmtId="3" fontId="4" fillId="0" borderId="21" xfId="0" applyNumberFormat="1" applyFont="1" applyFill="1" applyBorder="1" applyAlignment="1">
      <alignment vertical="center"/>
    </xf>
    <xf numFmtId="3" fontId="4" fillId="0" borderId="20" xfId="0" applyNumberFormat="1" applyFont="1" applyFill="1" applyBorder="1" applyAlignment="1">
      <alignment horizontal="right" vertical="center"/>
    </xf>
    <xf numFmtId="0" fontId="3" fillId="0" borderId="11" xfId="0" quotePrefix="1" applyFont="1" applyFill="1" applyBorder="1" applyAlignment="1">
      <alignment horizontal="center" vertical="center"/>
    </xf>
    <xf numFmtId="3" fontId="3" fillId="0" borderId="0" xfId="0" applyNumberFormat="1" applyFont="1" applyFill="1" applyAlignment="1">
      <alignment vertical="center"/>
    </xf>
    <xf numFmtId="165" fontId="3" fillId="0" borderId="20" xfId="11" applyNumberFormat="1" applyFont="1" applyFill="1" applyBorder="1" applyAlignment="1">
      <alignment vertical="center"/>
    </xf>
    <xf numFmtId="3" fontId="4" fillId="0" borderId="0" xfId="0" applyNumberFormat="1" applyFont="1" applyFill="1" applyBorder="1" applyAlignment="1">
      <alignment horizontal="right" vertical="center"/>
    </xf>
    <xf numFmtId="0" fontId="4" fillId="0" borderId="1" xfId="0" applyFont="1" applyFill="1" applyBorder="1" applyAlignment="1">
      <alignment horizontal="left" vertical="center"/>
    </xf>
    <xf numFmtId="3" fontId="4" fillId="0" borderId="0" xfId="0" applyNumberFormat="1" applyFont="1" applyFill="1" applyAlignment="1">
      <alignment vertical="center"/>
    </xf>
    <xf numFmtId="0" fontId="3" fillId="0" borderId="11" xfId="0" applyFont="1" applyFill="1" applyBorder="1" applyAlignment="1">
      <alignment horizontal="center" vertical="center" wrapText="1"/>
    </xf>
    <xf numFmtId="49" fontId="3" fillId="0" borderId="1" xfId="0" applyNumberFormat="1" applyFont="1" applyFill="1" applyBorder="1" applyAlignment="1">
      <alignment vertical="center"/>
    </xf>
    <xf numFmtId="0" fontId="4" fillId="0" borderId="12" xfId="0" applyFont="1" applyFill="1" applyBorder="1" applyAlignment="1">
      <alignment horizontal="center" vertical="center" wrapText="1"/>
    </xf>
    <xf numFmtId="0" fontId="3" fillId="0" borderId="0" xfId="0" applyFont="1"/>
    <xf numFmtId="43" fontId="3" fillId="0" borderId="0" xfId="11" applyFont="1" applyFill="1"/>
    <xf numFmtId="0" fontId="4" fillId="0" borderId="1" xfId="0" applyFont="1" applyFill="1" applyBorder="1"/>
    <xf numFmtId="3" fontId="4" fillId="0" borderId="1" xfId="0" applyNumberFormat="1" applyFont="1" applyFill="1" applyBorder="1"/>
    <xf numFmtId="0" fontId="8" fillId="0" borderId="1" xfId="0" applyFont="1" applyFill="1" applyBorder="1"/>
    <xf numFmtId="0" fontId="3" fillId="0" borderId="1" xfId="0" applyFont="1" applyFill="1" applyBorder="1"/>
    <xf numFmtId="4" fontId="3" fillId="0" borderId="2" xfId="0" applyNumberFormat="1" applyFont="1" applyFill="1" applyBorder="1" applyAlignment="1">
      <alignment vertical="center"/>
    </xf>
    <xf numFmtId="4" fontId="3" fillId="0" borderId="1" xfId="0" applyNumberFormat="1" applyFont="1" applyFill="1" applyBorder="1" applyAlignment="1">
      <alignment vertical="center"/>
    </xf>
    <xf numFmtId="3" fontId="4" fillId="0" borderId="3" xfId="0" applyNumberFormat="1" applyFont="1" applyFill="1" applyBorder="1"/>
    <xf numFmtId="0" fontId="3" fillId="0" borderId="3" xfId="0" applyFont="1" applyFill="1" applyBorder="1"/>
    <xf numFmtId="0" fontId="3" fillId="0" borderId="4" xfId="0" applyFont="1" applyFill="1" applyBorder="1"/>
    <xf numFmtId="0" fontId="4" fillId="0" borderId="17" xfId="0" applyFont="1" applyFill="1" applyBorder="1"/>
    <xf numFmtId="4" fontId="4" fillId="0" borderId="17" xfId="0" applyNumberFormat="1" applyFont="1" applyFill="1" applyBorder="1" applyAlignment="1">
      <alignment vertical="center"/>
    </xf>
    <xf numFmtId="4" fontId="4" fillId="0" borderId="18" xfId="0" applyNumberFormat="1" applyFont="1" applyFill="1" applyBorder="1" applyAlignment="1">
      <alignment vertical="center"/>
    </xf>
    <xf numFmtId="4" fontId="4" fillId="0" borderId="1" xfId="0" applyNumberFormat="1" applyFont="1" applyFill="1" applyBorder="1" applyAlignment="1">
      <alignment vertical="center"/>
    </xf>
    <xf numFmtId="4" fontId="4" fillId="0" borderId="2" xfId="0" applyNumberFormat="1" applyFont="1" applyFill="1" applyBorder="1" applyAlignment="1">
      <alignment vertical="center"/>
    </xf>
    <xf numFmtId="165" fontId="3" fillId="0" borderId="1" xfId="11" applyNumberFormat="1" applyFont="1" applyFill="1" applyBorder="1" applyAlignment="1">
      <alignment vertical="center"/>
    </xf>
    <xf numFmtId="0" fontId="3" fillId="0" borderId="1" xfId="0" applyFont="1" applyFill="1" applyBorder="1" applyAlignment="1">
      <alignment horizontal="justify" wrapText="1"/>
    </xf>
    <xf numFmtId="0" fontId="3" fillId="0" borderId="1" xfId="0" applyFont="1" applyFill="1" applyBorder="1" applyAlignment="1">
      <alignment horizontal="left" wrapText="1"/>
    </xf>
    <xf numFmtId="165" fontId="4" fillId="0" borderId="1" xfId="11" applyNumberFormat="1" applyFont="1" applyFill="1" applyBorder="1" applyAlignment="1"/>
    <xf numFmtId="4" fontId="4" fillId="0" borderId="1" xfId="0" applyNumberFormat="1" applyFont="1" applyFill="1" applyBorder="1" applyAlignment="1"/>
    <xf numFmtId="4" fontId="4" fillId="0" borderId="2" xfId="0" applyNumberFormat="1" applyFont="1" applyFill="1" applyBorder="1" applyAlignment="1">
      <alignment wrapText="1"/>
    </xf>
    <xf numFmtId="49" fontId="4" fillId="0" borderId="1" xfId="0" applyNumberFormat="1" applyFont="1" applyFill="1" applyBorder="1" applyAlignment="1">
      <alignment wrapText="1"/>
    </xf>
    <xf numFmtId="4" fontId="4" fillId="0" borderId="2" xfId="0" applyNumberFormat="1" applyFont="1" applyFill="1" applyBorder="1" applyAlignment="1"/>
    <xf numFmtId="3" fontId="3" fillId="0" borderId="1" xfId="0" applyNumberFormat="1" applyFont="1" applyFill="1" applyBorder="1"/>
    <xf numFmtId="165" fontId="3" fillId="0" borderId="2" xfId="11" applyNumberFormat="1" applyFont="1" applyFill="1" applyBorder="1" applyAlignment="1">
      <alignment vertical="center"/>
    </xf>
    <xf numFmtId="0" fontId="4" fillId="0" borderId="3" xfId="0" applyFont="1" applyFill="1" applyBorder="1" applyAlignment="1">
      <alignment wrapText="1"/>
    </xf>
    <xf numFmtId="0" fontId="3" fillId="0" borderId="0" xfId="0" applyFont="1" applyFill="1" applyAlignment="1">
      <alignment horizontal="center"/>
    </xf>
    <xf numFmtId="0" fontId="4" fillId="0" borderId="0" xfId="0" applyFont="1" applyFill="1" applyAlignment="1">
      <alignment horizontal="center"/>
    </xf>
    <xf numFmtId="0" fontId="13"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20H&#431;&#416;NG/N&#258;M%202023/TINH%20HINH%20THUC%20HIEN%20DU%20TOAN%20Q1-2023/Thu%20chi%20va%20DBT%2031-03-2023%20(2)-%20Ki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4.%20H&#431;&#416;NG/N&#258;M%202023/TINH%20HINH%20THUC%20HIEN%20DU%20TOAN%20Q1-2023/Thu%20chi%20va%20DBT%2031-03-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thu noi dia(BTC)"/>
      <sheetName val="SoSanhThucHienThu (2)"/>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59 CD quy"/>
      <sheetName val="mau 60 Thu quy"/>
      <sheetName val="mau 66 QT chi NS tinh"/>
      <sheetName val="mau 61 Chi quy"/>
      <sheetName val="thu noi dia(HĐND)(btc)"/>
      <sheetName val="thu noi dia(HĐND)"/>
      <sheetName val="ve bieu do cung ky thang truoc"/>
      <sheetName val="Thu 2023"/>
      <sheetName val="Thu 31-3-2023"/>
      <sheetName val="0105-TH chi"/>
      <sheetName val="B5-01 (NST)"/>
      <sheetName val="B5-01(NSH)"/>
      <sheetName val="B5-01 (xa)"/>
      <sheetName val="B5-03 (tinh)"/>
      <sheetName val="B5-03 (huyen)"/>
      <sheetName val="B5-03(xa)"/>
      <sheetName val="CT MTQG"/>
      <sheetName val="Chi"/>
      <sheetName val="Chi (HĐND)"/>
      <sheetName val="Chi 2023"/>
      <sheetName val="Chi 31-3-2023"/>
      <sheetName val="thu"/>
      <sheetName val="Bao cao (Qmoi)"/>
      <sheetName val="Bao cao (1)"/>
      <sheetName val="Bao cao"/>
      <sheetName val="Thu huyen 31-10-2022"/>
      <sheetName val="Chi (HĐND) (ko ke chuyen nguon)"/>
      <sheetName val="Chi (A-B-C)"/>
      <sheetName val="Chi (A-B-C) ko ke chi DTPT khac"/>
      <sheetName val="Chi huyen 31-3-202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row r="12">
          <cell r="C12">
            <v>7440000</v>
          </cell>
        </row>
      </sheetData>
      <sheetData sheetId="251"/>
      <sheetData sheetId="252">
        <row r="11">
          <cell r="F11">
            <v>139.58827123360479</v>
          </cell>
        </row>
      </sheetData>
      <sheetData sheetId="253"/>
      <sheetData sheetId="254">
        <row r="10">
          <cell r="O10">
            <v>110.36543736655136</v>
          </cell>
        </row>
      </sheetData>
      <sheetData sheetId="255"/>
      <sheetData sheetId="256"/>
      <sheetData sheetId="257"/>
      <sheetData sheetId="258"/>
      <sheetData sheetId="259"/>
      <sheetData sheetId="260"/>
      <sheetData sheetId="261"/>
      <sheetData sheetId="262"/>
      <sheetData sheetId="263"/>
      <sheetData sheetId="264"/>
      <sheetData sheetId="265"/>
      <sheetData sheetId="266">
        <row r="14">
          <cell r="C14">
            <v>3561000</v>
          </cell>
        </row>
        <row r="21">
          <cell r="F21">
            <v>3807139.8103569997</v>
          </cell>
        </row>
        <row r="38">
          <cell r="F38">
            <v>0</v>
          </cell>
        </row>
        <row r="39">
          <cell r="F39">
            <v>56600</v>
          </cell>
        </row>
        <row r="41">
          <cell r="F41">
            <v>1993021.294005</v>
          </cell>
        </row>
        <row r="42">
          <cell r="C42">
            <v>1793642</v>
          </cell>
          <cell r="F42">
            <v>290454.52749800001</v>
          </cell>
        </row>
        <row r="47">
          <cell r="C47">
            <v>136670</v>
          </cell>
          <cell r="F47">
            <v>16622.315865</v>
          </cell>
        </row>
        <row r="49">
          <cell r="C49">
            <v>31000</v>
          </cell>
          <cell r="F49">
            <v>2208.79405</v>
          </cell>
        </row>
        <row r="50">
          <cell r="C50">
            <v>4179745</v>
          </cell>
          <cell r="F50">
            <v>796646.3163970001</v>
          </cell>
        </row>
        <row r="53">
          <cell r="C53">
            <v>750000</v>
          </cell>
          <cell r="F53">
            <v>157096.80942400001</v>
          </cell>
        </row>
        <row r="54">
          <cell r="C54">
            <v>78978</v>
          </cell>
          <cell r="F54">
            <v>25374.705565000004</v>
          </cell>
        </row>
        <row r="55">
          <cell r="C55">
            <v>42757</v>
          </cell>
          <cell r="F55">
            <v>2260.4257709999997</v>
          </cell>
        </row>
        <row r="56">
          <cell r="C56">
            <v>38378</v>
          </cell>
          <cell r="F56">
            <v>9143.4725639999997</v>
          </cell>
        </row>
        <row r="57">
          <cell r="C57">
            <v>539140</v>
          </cell>
          <cell r="F57">
            <v>153768.407764</v>
          </cell>
        </row>
        <row r="58">
          <cell r="C58">
            <v>1388540</v>
          </cell>
          <cell r="F58">
            <v>394133.506444</v>
          </cell>
        </row>
        <row r="62">
          <cell r="C62">
            <v>326504</v>
          </cell>
          <cell r="F62">
            <v>125564.892957</v>
          </cell>
        </row>
        <row r="65">
          <cell r="C65">
            <v>48511</v>
          </cell>
          <cell r="F65">
            <v>19747.119706000001</v>
          </cell>
        </row>
        <row r="66">
          <cell r="C66">
            <v>2000</v>
          </cell>
          <cell r="F66">
            <v>0</v>
          </cell>
        </row>
        <row r="67">
          <cell r="C67">
            <v>274623</v>
          </cell>
          <cell r="F67">
            <v>0</v>
          </cell>
        </row>
        <row r="69">
          <cell r="C69">
            <v>0</v>
          </cell>
          <cell r="F69">
            <v>0</v>
          </cell>
        </row>
        <row r="71">
          <cell r="C71">
            <v>0</v>
          </cell>
          <cell r="F71">
            <v>0</v>
          </cell>
        </row>
        <row r="72">
          <cell r="F72">
            <v>16602.832999999999</v>
          </cell>
        </row>
        <row r="73">
          <cell r="F73">
            <v>26628</v>
          </cell>
        </row>
        <row r="76">
          <cell r="C76">
            <v>2417971</v>
          </cell>
          <cell r="F76">
            <v>0</v>
          </cell>
        </row>
        <row r="77">
          <cell r="C77">
            <v>179036</v>
          </cell>
          <cell r="F77">
            <v>0</v>
          </cell>
        </row>
        <row r="84">
          <cell r="C84">
            <v>31500</v>
          </cell>
        </row>
        <row r="91">
          <cell r="F91">
            <v>26628</v>
          </cell>
        </row>
      </sheetData>
      <sheetData sheetId="267"/>
      <sheetData sheetId="268"/>
      <sheetData sheetId="269"/>
      <sheetData sheetId="270">
        <row r="89">
          <cell r="E89">
            <v>39500</v>
          </cell>
        </row>
      </sheetData>
      <sheetData sheetId="271"/>
      <sheetData sheetId="272"/>
      <sheetData sheetId="273"/>
      <sheetData sheetId="274"/>
      <sheetData sheetId="275"/>
      <sheetData sheetId="276"/>
      <sheetData sheetId="277"/>
      <sheetData sheetId="278"/>
      <sheetData sheetId="27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thu noi dia(BTC)"/>
      <sheetName val="SoSanhThucHienThu (2)"/>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59 CD quy"/>
      <sheetName val="mau 60 Thu quy"/>
      <sheetName val="mau 66 QT chi NS tinh"/>
      <sheetName val="mau 61 Chi quy"/>
      <sheetName val="thu noi dia(HĐND)(btc)"/>
      <sheetName val="thu noi dia(HĐND)"/>
      <sheetName val="ve bieu do cung ky thang truoc"/>
      <sheetName val="Thu 2023"/>
      <sheetName val="Thu 31-3-2023"/>
      <sheetName val="0105-TH chi"/>
      <sheetName val="B5-01 (NST)"/>
      <sheetName val="B5-01(NSH)"/>
      <sheetName val="B5-01 (xa)"/>
      <sheetName val="B5-03 (tinh)"/>
      <sheetName val="B5-03 (huyen)"/>
      <sheetName val="B5-03(xa)"/>
      <sheetName val="CT MTQG"/>
      <sheetName val="Chi"/>
      <sheetName val="Chi (HĐND)"/>
      <sheetName val="Chi 2023"/>
      <sheetName val="Chi 31-3-2023"/>
      <sheetName val="thu"/>
      <sheetName val="Bao cao (Qmoi)"/>
      <sheetName val="Bao cao (1)"/>
      <sheetName val="Bao cao"/>
      <sheetName val="Thu huyen 31-10-2022"/>
      <sheetName val="Chi (HĐND) (ko ke chuyen nguon)"/>
      <sheetName val="Chi (A-B-C)"/>
      <sheetName val="Chi (A-B-C) ko ke chi DTPT khac"/>
      <sheetName val="Chi huyen 31-3-2022"/>
      <sheetName val="ve bieu do nam (huyen NSN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row r="14">
          <cell r="C14">
            <v>3561000</v>
          </cell>
        </row>
        <row r="21">
          <cell r="M21">
            <v>2328240.2704979996</v>
          </cell>
        </row>
        <row r="38">
          <cell r="M38">
            <v>0</v>
          </cell>
        </row>
        <row r="39">
          <cell r="M39">
            <v>40115.4</v>
          </cell>
        </row>
        <row r="42">
          <cell r="M42">
            <v>152871.79926000003</v>
          </cell>
        </row>
        <row r="47">
          <cell r="M47">
            <v>15954.594549999998</v>
          </cell>
        </row>
        <row r="49">
          <cell r="M49">
            <v>7797.0708979999999</v>
          </cell>
        </row>
        <row r="50">
          <cell r="M50">
            <v>665219.65120199998</v>
          </cell>
        </row>
        <row r="53">
          <cell r="M53">
            <v>226110.885121</v>
          </cell>
        </row>
        <row r="54">
          <cell r="M54">
            <v>17759.393542999998</v>
          </cell>
        </row>
        <row r="55">
          <cell r="M55">
            <v>6337.3372129999998</v>
          </cell>
        </row>
        <row r="56">
          <cell r="M56">
            <v>7890.9831489999988</v>
          </cell>
        </row>
        <row r="57">
          <cell r="M57">
            <v>198865.44018600002</v>
          </cell>
        </row>
        <row r="58">
          <cell r="M58">
            <v>382858.30803499999</v>
          </cell>
        </row>
        <row r="62">
          <cell r="M62">
            <v>121727.547391</v>
          </cell>
        </row>
        <row r="65">
          <cell r="M65">
            <v>17282.755980000002</v>
          </cell>
        </row>
        <row r="66">
          <cell r="M66">
            <v>2000</v>
          </cell>
        </row>
        <row r="67">
          <cell r="M67">
            <v>0</v>
          </cell>
        </row>
        <row r="69">
          <cell r="M69">
            <v>0</v>
          </cell>
        </row>
        <row r="72">
          <cell r="M72">
            <v>16602.832999999999</v>
          </cell>
        </row>
        <row r="74">
          <cell r="M74">
            <v>143528.38780000003</v>
          </cell>
        </row>
        <row r="76">
          <cell r="M76">
            <v>143528.38780000003</v>
          </cell>
        </row>
        <row r="77">
          <cell r="M77">
            <v>0</v>
          </cell>
        </row>
      </sheetData>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42"/>
  <sheetViews>
    <sheetView tabSelected="1" workbookViewId="0">
      <selection activeCell="J5" sqref="J5"/>
    </sheetView>
  </sheetViews>
  <sheetFormatPr defaultColWidth="9.140625" defaultRowHeight="15.75"/>
  <cols>
    <col min="1" max="1" width="5.28515625" style="5" customWidth="1"/>
    <col min="2" max="2" width="54.85546875" style="1" customWidth="1"/>
    <col min="3" max="3" width="16" style="1" customWidth="1"/>
    <col min="4" max="5" width="13.5703125" style="1" customWidth="1"/>
    <col min="6" max="6" width="12.7109375" style="1" customWidth="1"/>
    <col min="7" max="7" width="14.28515625" style="1" hidden="1" customWidth="1"/>
    <col min="8" max="224" width="9.140625" style="1"/>
    <col min="225" max="225" width="5.28515625" style="1" customWidth="1"/>
    <col min="226" max="226" width="40.28515625" style="1" bestFit="1" customWidth="1"/>
    <col min="227" max="227" width="16.5703125" style="1" customWidth="1"/>
    <col min="228" max="228" width="17.28515625" style="1" customWidth="1"/>
    <col min="229" max="229" width="12.7109375" style="1" bestFit="1" customWidth="1"/>
    <col min="230" max="230" width="12.7109375" style="1" customWidth="1"/>
    <col min="231" max="231" width="14.7109375" style="1" customWidth="1"/>
    <col min="232" max="232" width="12.7109375" style="1" customWidth="1"/>
    <col min="233" max="235" width="14.42578125" style="1" customWidth="1"/>
    <col min="236" max="236" width="9.85546875" style="1" customWidth="1"/>
    <col min="237" max="237" width="9.7109375" style="1" customWidth="1"/>
    <col min="238" max="238" width="8.7109375" style="1" customWidth="1"/>
    <col min="239" max="16384" width="9.140625" style="1"/>
  </cols>
  <sheetData>
    <row r="1" spans="1:224">
      <c r="A1" s="68" t="s">
        <v>11</v>
      </c>
      <c r="B1" s="68"/>
      <c r="F1" s="6" t="s">
        <v>21</v>
      </c>
    </row>
    <row r="2" spans="1:224">
      <c r="A2" s="69" t="s">
        <v>20</v>
      </c>
      <c r="B2" s="69"/>
    </row>
    <row r="3" spans="1:224" ht="16.5" customHeight="1"/>
    <row r="4" spans="1:224">
      <c r="A4" s="70" t="s">
        <v>22</v>
      </c>
      <c r="B4" s="70"/>
      <c r="C4" s="70"/>
      <c r="D4" s="70"/>
      <c r="E4" s="70"/>
      <c r="F4" s="70"/>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row>
    <row r="5" spans="1:224">
      <c r="A5" s="71" t="s">
        <v>55</v>
      </c>
      <c r="B5" s="71"/>
      <c r="C5" s="71"/>
      <c r="D5" s="71"/>
      <c r="E5" s="71"/>
      <c r="F5" s="71"/>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row>
    <row r="6" spans="1:224">
      <c r="A6" s="27"/>
      <c r="B6" s="27"/>
      <c r="C6" s="27"/>
      <c r="D6" s="27"/>
      <c r="E6" s="27"/>
      <c r="F6" s="2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row>
    <row r="7" spans="1:224" ht="16.5" thickBot="1">
      <c r="B7" s="8"/>
      <c r="C7" s="8"/>
      <c r="D7" s="9"/>
      <c r="F7" s="10" t="s">
        <v>12</v>
      </c>
    </row>
    <row r="8" spans="1:224" s="11" customFormat="1" ht="16.5" thickTop="1">
      <c r="A8" s="72" t="s">
        <v>0</v>
      </c>
      <c r="B8" s="74" t="s">
        <v>13</v>
      </c>
      <c r="C8" s="74" t="s">
        <v>23</v>
      </c>
      <c r="D8" s="74" t="s">
        <v>54</v>
      </c>
      <c r="E8" s="74" t="s">
        <v>24</v>
      </c>
      <c r="F8" s="76"/>
    </row>
    <row r="9" spans="1:224" s="11" customFormat="1" ht="40.5" customHeight="1">
      <c r="A9" s="73"/>
      <c r="B9" s="75"/>
      <c r="C9" s="75"/>
      <c r="D9" s="75"/>
      <c r="E9" s="12" t="s">
        <v>25</v>
      </c>
      <c r="F9" s="13" t="s">
        <v>14</v>
      </c>
    </row>
    <row r="10" spans="1:224" s="11" customFormat="1">
      <c r="A10" s="23" t="s">
        <v>1</v>
      </c>
      <c r="B10" s="24" t="s">
        <v>2</v>
      </c>
      <c r="C10" s="24">
        <v>1</v>
      </c>
      <c r="D10" s="24">
        <v>2</v>
      </c>
      <c r="E10" s="24" t="s">
        <v>15</v>
      </c>
      <c r="F10" s="25">
        <v>4</v>
      </c>
    </row>
    <row r="11" spans="1:224" s="15" customFormat="1" ht="18" customHeight="1">
      <c r="A11" s="28"/>
      <c r="B11" s="52" t="s">
        <v>26</v>
      </c>
      <c r="C11" s="26">
        <f>C12+C35+C41+C39+C40</f>
        <v>15819995</v>
      </c>
      <c r="D11" s="26">
        <f>D12+D35+D41+D39+D40</f>
        <v>5873363.9373619994</v>
      </c>
      <c r="E11" s="53">
        <f>D11/C11*100</f>
        <v>37.126206028269912</v>
      </c>
      <c r="F11" s="54">
        <f>D11/G11*100</f>
        <v>139.58827123360479</v>
      </c>
      <c r="G11" s="29">
        <f>G12+G36+G41+G40</f>
        <v>4207634.2700259993</v>
      </c>
    </row>
    <row r="12" spans="1:224" s="15" customFormat="1" ht="18" customHeight="1">
      <c r="A12" s="14" t="s">
        <v>1</v>
      </c>
      <c r="B12" s="43" t="s">
        <v>27</v>
      </c>
      <c r="C12" s="3">
        <f>C13+C17+C32+C33+C34+C31</f>
        <v>13191488</v>
      </c>
      <c r="D12" s="3">
        <f>D13+D17+D32+D33+D34+D31</f>
        <v>5830133.1043619998</v>
      </c>
      <c r="E12" s="55">
        <f>D12/C12*100</f>
        <v>44.196174869446111</v>
      </c>
      <c r="F12" s="56">
        <f>D12/G12*100</f>
        <v>138.56083324290384</v>
      </c>
      <c r="G12" s="30">
        <f>G13+G17+G32+G33+G34+G31</f>
        <v>4207634.2700259993</v>
      </c>
    </row>
    <row r="13" spans="1:224" s="15" customFormat="1" ht="18" customHeight="1">
      <c r="A13" s="14" t="s">
        <v>3</v>
      </c>
      <c r="B13" s="43" t="s">
        <v>28</v>
      </c>
      <c r="C13" s="2">
        <f>C14+C15+C16</f>
        <v>3561000</v>
      </c>
      <c r="D13" s="2">
        <f>D14+D15+D16</f>
        <v>3837111.8103569997</v>
      </c>
      <c r="E13" s="55">
        <f>D13/C13*100</f>
        <v>107.75377170336984</v>
      </c>
      <c r="F13" s="56">
        <f>D13/G13*100</f>
        <v>162.01586012417474</v>
      </c>
      <c r="G13" s="31">
        <f>G14+G15+G16</f>
        <v>2368355.6704979995</v>
      </c>
    </row>
    <row r="14" spans="1:224" s="17" customFormat="1" ht="18" customHeight="1">
      <c r="A14" s="32">
        <v>1</v>
      </c>
      <c r="B14" s="46" t="s">
        <v>29</v>
      </c>
      <c r="C14" s="4">
        <f>[1]Chi!C14</f>
        <v>3561000</v>
      </c>
      <c r="D14" s="57">
        <f>[1]Chi!F21-D35-[1]Chi!F91</f>
        <v>3780511.8103569997</v>
      </c>
      <c r="E14" s="55">
        <f>D14/C14*100</f>
        <v>106.16433053515865</v>
      </c>
      <c r="F14" s="56">
        <f>D14/G14*100</f>
        <v>162.37636030358524</v>
      </c>
      <c r="G14" s="33">
        <f>[2]Chi!M21-G40</f>
        <v>2328240.2704979996</v>
      </c>
    </row>
    <row r="15" spans="1:224" s="17" customFormat="1" ht="63">
      <c r="A15" s="32">
        <v>2</v>
      </c>
      <c r="B15" s="58" t="s">
        <v>30</v>
      </c>
      <c r="C15" s="57">
        <f>[1]Chi!C38</f>
        <v>0</v>
      </c>
      <c r="D15" s="57">
        <f>[1]Chi!F38</f>
        <v>0</v>
      </c>
      <c r="E15" s="48"/>
      <c r="F15" s="47"/>
      <c r="G15" s="33">
        <f>[2]Chi!M38</f>
        <v>0</v>
      </c>
    </row>
    <row r="16" spans="1:224" s="17" customFormat="1" ht="16.5" customHeight="1">
      <c r="A16" s="32">
        <v>3</v>
      </c>
      <c r="B16" s="59" t="s">
        <v>31</v>
      </c>
      <c r="C16" s="57"/>
      <c r="D16" s="57">
        <f>[1]Chi!F39</f>
        <v>56600</v>
      </c>
      <c r="E16" s="48"/>
      <c r="F16" s="47"/>
      <c r="G16" s="34">
        <f>[2]Chi!M39</f>
        <v>40115.4</v>
      </c>
    </row>
    <row r="17" spans="1:7" s="15" customFormat="1" ht="16.5" customHeight="1">
      <c r="A17" s="14" t="s">
        <v>4</v>
      </c>
      <c r="B17" s="43" t="s">
        <v>5</v>
      </c>
      <c r="C17" s="2">
        <f>SUM(C19:C30)</f>
        <v>9353865</v>
      </c>
      <c r="D17" s="2">
        <f>[1]Chi!F41</f>
        <v>1993021.294005</v>
      </c>
      <c r="E17" s="55">
        <f>D17/C17*100</f>
        <v>21.306928141522249</v>
      </c>
      <c r="F17" s="56">
        <f>D17/G17*100</f>
        <v>109.46601974088227</v>
      </c>
      <c r="G17" s="31">
        <f>SUM(G19:G30)</f>
        <v>1820675.7665279999</v>
      </c>
    </row>
    <row r="18" spans="1:7" s="15" customFormat="1" ht="16.5" customHeight="1">
      <c r="A18" s="14"/>
      <c r="B18" s="45" t="s">
        <v>32</v>
      </c>
      <c r="C18" s="2"/>
      <c r="D18" s="2"/>
      <c r="E18" s="55"/>
      <c r="F18" s="56"/>
      <c r="G18" s="35"/>
    </row>
    <row r="19" spans="1:7" s="17" customFormat="1" ht="16.5" customHeight="1">
      <c r="A19" s="16">
        <v>1</v>
      </c>
      <c r="B19" s="45" t="s">
        <v>33</v>
      </c>
      <c r="C19" s="4">
        <f>[1]Chi!C50</f>
        <v>4179745</v>
      </c>
      <c r="D19" s="4">
        <f>[1]Chi!F50</f>
        <v>796646.3163970001</v>
      </c>
      <c r="E19" s="48">
        <f t="shared" ref="E19:E25" si="0">D19/C19*100</f>
        <v>19.059687047822298</v>
      </c>
      <c r="F19" s="47">
        <f t="shared" ref="F19:F32" si="1">D19/G19*100</f>
        <v>119.75688255112765</v>
      </c>
      <c r="G19" s="33">
        <f>[2]Chi!M50</f>
        <v>665219.65120199998</v>
      </c>
    </row>
    <row r="20" spans="1:7" s="17" customFormat="1" ht="16.5" customHeight="1">
      <c r="A20" s="16">
        <v>2</v>
      </c>
      <c r="B20" s="45" t="s">
        <v>34</v>
      </c>
      <c r="C20" s="4">
        <f>[1]Chi!C49</f>
        <v>31000</v>
      </c>
      <c r="D20" s="4">
        <f>[1]Chi!F49</f>
        <v>2208.79405</v>
      </c>
      <c r="E20" s="48">
        <f t="shared" si="0"/>
        <v>7.1251420967741934</v>
      </c>
      <c r="F20" s="47">
        <f t="shared" si="1"/>
        <v>28.328510525235444</v>
      </c>
      <c r="G20" s="33">
        <f>[2]Chi!M49</f>
        <v>7797.0708979999999</v>
      </c>
    </row>
    <row r="21" spans="1:7" s="17" customFormat="1" ht="16.5" customHeight="1">
      <c r="A21" s="16">
        <v>3</v>
      </c>
      <c r="B21" s="45" t="s">
        <v>35</v>
      </c>
      <c r="C21" s="4">
        <f>[1]Chi!C53</f>
        <v>750000</v>
      </c>
      <c r="D21" s="4">
        <f>[1]Chi!F53</f>
        <v>157096.80942400001</v>
      </c>
      <c r="E21" s="48">
        <f t="shared" si="0"/>
        <v>20.946241256533334</v>
      </c>
      <c r="F21" s="47">
        <f t="shared" si="1"/>
        <v>69.47777385415651</v>
      </c>
      <c r="G21" s="33">
        <f>[2]Chi!M53</f>
        <v>226110.885121</v>
      </c>
    </row>
    <row r="22" spans="1:7" s="17" customFormat="1" ht="16.5" customHeight="1">
      <c r="A22" s="16">
        <v>4</v>
      </c>
      <c r="B22" s="45" t="s">
        <v>36</v>
      </c>
      <c r="C22" s="4">
        <f>[1]Chi!C54</f>
        <v>78978</v>
      </c>
      <c r="D22" s="4">
        <f>[1]Chi!F54</f>
        <v>25374.705565000004</v>
      </c>
      <c r="E22" s="48">
        <f t="shared" si="0"/>
        <v>32.12882773050724</v>
      </c>
      <c r="F22" s="47">
        <f t="shared" si="1"/>
        <v>142.88047338757036</v>
      </c>
      <c r="G22" s="33">
        <f>[2]Chi!M54</f>
        <v>17759.393542999998</v>
      </c>
    </row>
    <row r="23" spans="1:7" s="17" customFormat="1" ht="16.5" customHeight="1">
      <c r="A23" s="16">
        <v>5</v>
      </c>
      <c r="B23" s="45" t="s">
        <v>37</v>
      </c>
      <c r="C23" s="4">
        <f>[1]Chi!C55</f>
        <v>42757</v>
      </c>
      <c r="D23" s="4">
        <f>[1]Chi!F55</f>
        <v>2260.4257709999997</v>
      </c>
      <c r="E23" s="48">
        <f t="shared" si="0"/>
        <v>5.2866800079519143</v>
      </c>
      <c r="F23" s="47">
        <f t="shared" si="1"/>
        <v>35.668383976208652</v>
      </c>
      <c r="G23" s="33">
        <f>[2]Chi!M55</f>
        <v>6337.3372129999998</v>
      </c>
    </row>
    <row r="24" spans="1:7" s="17" customFormat="1" ht="16.5" customHeight="1">
      <c r="A24" s="16">
        <v>6</v>
      </c>
      <c r="B24" s="45" t="s">
        <v>38</v>
      </c>
      <c r="C24" s="4">
        <f>[1]Chi!C56</f>
        <v>38378</v>
      </c>
      <c r="D24" s="4">
        <f>[1]Chi!F56</f>
        <v>9143.4725639999997</v>
      </c>
      <c r="E24" s="48">
        <f t="shared" si="0"/>
        <v>23.824776080045858</v>
      </c>
      <c r="F24" s="47">
        <f t="shared" si="1"/>
        <v>115.87241274439579</v>
      </c>
      <c r="G24" s="33">
        <f>[2]Chi!M56</f>
        <v>7890.9831489999988</v>
      </c>
    </row>
    <row r="25" spans="1:7" s="17" customFormat="1" ht="16.5" customHeight="1">
      <c r="A25" s="16">
        <v>7</v>
      </c>
      <c r="B25" s="45" t="s">
        <v>39</v>
      </c>
      <c r="C25" s="4">
        <f>[1]Chi!C47</f>
        <v>136670</v>
      </c>
      <c r="D25" s="4">
        <f>[1]Chi!F47</f>
        <v>16622.315865</v>
      </c>
      <c r="E25" s="48">
        <f t="shared" si="0"/>
        <v>12.162373501865808</v>
      </c>
      <c r="F25" s="47">
        <f t="shared" si="1"/>
        <v>104.18513496477415</v>
      </c>
      <c r="G25" s="33">
        <f>[2]Chi!M47</f>
        <v>15954.594549999998</v>
      </c>
    </row>
    <row r="26" spans="1:7" s="17" customFormat="1" ht="16.5" customHeight="1">
      <c r="A26" s="16">
        <v>8</v>
      </c>
      <c r="B26" s="45" t="s">
        <v>40</v>
      </c>
      <c r="C26" s="4">
        <f>[1]Chi!C42</f>
        <v>1793642</v>
      </c>
      <c r="D26" s="4">
        <f>[1]Chi!F42</f>
        <v>290454.52749800001</v>
      </c>
      <c r="E26" s="48">
        <f>D26/C26*100</f>
        <v>16.193561897970721</v>
      </c>
      <c r="F26" s="47">
        <f t="shared" si="1"/>
        <v>189.99876295300427</v>
      </c>
      <c r="G26" s="33">
        <f>[2]Chi!M42</f>
        <v>152871.79926000003</v>
      </c>
    </row>
    <row r="27" spans="1:7" s="17" customFormat="1" ht="16.5" customHeight="1">
      <c r="A27" s="16">
        <v>9</v>
      </c>
      <c r="B27" s="45" t="s">
        <v>41</v>
      </c>
      <c r="C27" s="4">
        <f>[1]Chi!C58</f>
        <v>1388540</v>
      </c>
      <c r="D27" s="4">
        <f>[1]Chi!F58</f>
        <v>394133.506444</v>
      </c>
      <c r="E27" s="48">
        <f>D27/C27*100</f>
        <v>28.384742711337086</v>
      </c>
      <c r="F27" s="47">
        <f t="shared" si="1"/>
        <v>102.94500554705716</v>
      </c>
      <c r="G27" s="33">
        <f>[2]Chi!M58</f>
        <v>382858.30803499999</v>
      </c>
    </row>
    <row r="28" spans="1:7" s="17" customFormat="1" ht="16.5" customHeight="1">
      <c r="A28" s="16">
        <v>10</v>
      </c>
      <c r="B28" s="45" t="s">
        <v>42</v>
      </c>
      <c r="C28" s="4">
        <f>[1]Chi!C57</f>
        <v>539140</v>
      </c>
      <c r="D28" s="4">
        <f>[1]Chi!F57</f>
        <v>153768.407764</v>
      </c>
      <c r="E28" s="48">
        <f>D28/C28*100</f>
        <v>28.521053485922028</v>
      </c>
      <c r="F28" s="47">
        <f t="shared" si="1"/>
        <v>77.32284082150197</v>
      </c>
      <c r="G28" s="33">
        <f>[2]Chi!M57</f>
        <v>198865.44018600002</v>
      </c>
    </row>
    <row r="29" spans="1:7" s="17" customFormat="1" ht="16.5" customHeight="1">
      <c r="A29" s="16">
        <v>11</v>
      </c>
      <c r="B29" s="18" t="s">
        <v>43</v>
      </c>
      <c r="C29" s="4">
        <f>[1]Chi!C62</f>
        <v>326504</v>
      </c>
      <c r="D29" s="4">
        <f>[1]Chi!F62</f>
        <v>125564.892957</v>
      </c>
      <c r="E29" s="48">
        <f>D29/C29*100</f>
        <v>38.457382744774947</v>
      </c>
      <c r="F29" s="47">
        <f t="shared" si="1"/>
        <v>103.15240522646374</v>
      </c>
      <c r="G29" s="33">
        <f>[2]Chi!M62</f>
        <v>121727.547391</v>
      </c>
    </row>
    <row r="30" spans="1:7" s="17" customFormat="1" ht="16.5" customHeight="1">
      <c r="A30" s="16">
        <v>12</v>
      </c>
      <c r="B30" s="18" t="s">
        <v>44</v>
      </c>
      <c r="C30" s="4">
        <f>[1]Chi!C65</f>
        <v>48511</v>
      </c>
      <c r="D30" s="4">
        <f>[1]Chi!F65</f>
        <v>19747.119706000001</v>
      </c>
      <c r="E30" s="48">
        <f>D30/C30*100</f>
        <v>40.706478336872053</v>
      </c>
      <c r="F30" s="47">
        <f t="shared" si="1"/>
        <v>114.25908997877316</v>
      </c>
      <c r="G30" s="33">
        <f>[2]Chi!M65</f>
        <v>17282.755980000002</v>
      </c>
    </row>
    <row r="31" spans="1:7" s="17" customFormat="1" ht="16.5" customHeight="1">
      <c r="A31" s="14" t="s">
        <v>16</v>
      </c>
      <c r="B31" s="36" t="s">
        <v>6</v>
      </c>
      <c r="C31" s="3">
        <f>[1]Chi!C71</f>
        <v>0</v>
      </c>
      <c r="D31" s="3">
        <f>[1]Chi!F71</f>
        <v>0</v>
      </c>
      <c r="E31" s="55"/>
      <c r="F31" s="56">
        <f t="shared" si="1"/>
        <v>0</v>
      </c>
      <c r="G31" s="37">
        <f>[2]Chi!M72</f>
        <v>16602.832999999999</v>
      </c>
    </row>
    <row r="32" spans="1:7" s="15" customFormat="1">
      <c r="A32" s="14" t="s">
        <v>18</v>
      </c>
      <c r="B32" s="22" t="s">
        <v>7</v>
      </c>
      <c r="C32" s="60">
        <f>[1]Chi!C66</f>
        <v>2000</v>
      </c>
      <c r="D32" s="60">
        <f>[1]Chi!F66</f>
        <v>0</v>
      </c>
      <c r="E32" s="61">
        <f>D32/C32*100</f>
        <v>0</v>
      </c>
      <c r="F32" s="62">
        <f t="shared" si="1"/>
        <v>0</v>
      </c>
      <c r="G32" s="37">
        <f>[2]Chi!M66</f>
        <v>2000</v>
      </c>
    </row>
    <row r="33" spans="1:7" s="15" customFormat="1">
      <c r="A33" s="14" t="s">
        <v>19</v>
      </c>
      <c r="B33" s="22" t="s">
        <v>8</v>
      </c>
      <c r="C33" s="60">
        <f>[1]Chi!C67</f>
        <v>274623</v>
      </c>
      <c r="D33" s="60">
        <f>[1]Chi!F67</f>
        <v>0</v>
      </c>
      <c r="E33" s="61"/>
      <c r="F33" s="47"/>
      <c r="G33" s="37">
        <f>[2]Chi!M67</f>
        <v>0</v>
      </c>
    </row>
    <row r="34" spans="1:7" s="15" customFormat="1">
      <c r="A34" s="14" t="s">
        <v>45</v>
      </c>
      <c r="B34" s="22" t="s">
        <v>46</v>
      </c>
      <c r="C34" s="60">
        <f>[1]Chi!C69</f>
        <v>0</v>
      </c>
      <c r="D34" s="60">
        <f>[1]Chi!F69</f>
        <v>0</v>
      </c>
      <c r="E34" s="61"/>
      <c r="F34" s="47"/>
      <c r="G34" s="37">
        <f>[2]Chi!M69</f>
        <v>0</v>
      </c>
    </row>
    <row r="35" spans="1:7" s="15" customFormat="1" ht="47.25">
      <c r="A35" s="14" t="s">
        <v>2</v>
      </c>
      <c r="B35" s="63" t="s">
        <v>47</v>
      </c>
      <c r="C35" s="44">
        <f>C36+C37+C38</f>
        <v>2597007</v>
      </c>
      <c r="D35" s="44">
        <f>D36+D37+D38</f>
        <v>0</v>
      </c>
      <c r="E35" s="61">
        <f>D35/C35*100</f>
        <v>0</v>
      </c>
      <c r="F35" s="64">
        <f>D35/G35*100</f>
        <v>0</v>
      </c>
      <c r="G35" s="37">
        <f>[2]Chi!M74</f>
        <v>143528.38780000003</v>
      </c>
    </row>
    <row r="36" spans="1:7" s="15" customFormat="1">
      <c r="A36" s="38">
        <v>1</v>
      </c>
      <c r="B36" s="39" t="s">
        <v>48</v>
      </c>
      <c r="C36" s="65"/>
      <c r="D36" s="65"/>
      <c r="E36" s="48"/>
      <c r="F36" s="47"/>
      <c r="G36" s="33"/>
    </row>
    <row r="37" spans="1:7" s="15" customFormat="1">
      <c r="A37" s="38">
        <v>2</v>
      </c>
      <c r="B37" s="39" t="s">
        <v>49</v>
      </c>
      <c r="C37" s="65">
        <f>[1]Chi!C76</f>
        <v>2417971</v>
      </c>
      <c r="D37" s="65">
        <f>[1]Chi!F76</f>
        <v>0</v>
      </c>
      <c r="E37" s="48">
        <f>D37/C37*100</f>
        <v>0</v>
      </c>
      <c r="F37" s="66"/>
      <c r="G37" s="33">
        <f>[2]Chi!M76</f>
        <v>143528.38780000003</v>
      </c>
    </row>
    <row r="38" spans="1:7" s="15" customFormat="1">
      <c r="A38" s="38">
        <v>3</v>
      </c>
      <c r="B38" s="39" t="s">
        <v>50</v>
      </c>
      <c r="C38" s="65">
        <f>[1]Chi!C77</f>
        <v>179036</v>
      </c>
      <c r="D38" s="65">
        <f>[1]Chi!F77</f>
        <v>0</v>
      </c>
      <c r="E38" s="48">
        <f>D38/C38*100</f>
        <v>0</v>
      </c>
      <c r="F38" s="47"/>
      <c r="G38" s="33">
        <f>[2]Chi!M77</f>
        <v>0</v>
      </c>
    </row>
    <row r="39" spans="1:7" s="15" customFormat="1" ht="31.5">
      <c r="A39" s="14" t="s">
        <v>9</v>
      </c>
      <c r="B39" s="20" t="s">
        <v>17</v>
      </c>
      <c r="C39" s="60"/>
      <c r="D39" s="60">
        <f>[1]Chi!F72</f>
        <v>16602.832999999999</v>
      </c>
      <c r="E39" s="61"/>
      <c r="F39" s="47"/>
      <c r="G39" s="37"/>
    </row>
    <row r="40" spans="1:7" s="15" customFormat="1">
      <c r="A40" s="19" t="s">
        <v>10</v>
      </c>
      <c r="B40" s="21" t="s">
        <v>51</v>
      </c>
      <c r="C40" s="65"/>
      <c r="D40" s="44">
        <f>[1]Chi!F73</f>
        <v>26628</v>
      </c>
      <c r="E40" s="61"/>
      <c r="F40" s="47"/>
      <c r="G40" s="33"/>
    </row>
    <row r="41" spans="1:7" s="17" customFormat="1" ht="32.25" thickBot="1">
      <c r="A41" s="40" t="s">
        <v>52</v>
      </c>
      <c r="B41" s="67" t="s">
        <v>53</v>
      </c>
      <c r="C41" s="49">
        <f>[1]Chi!C84</f>
        <v>31500</v>
      </c>
      <c r="D41" s="50"/>
      <c r="E41" s="50"/>
      <c r="F41" s="51"/>
    </row>
    <row r="42" spans="1:7" ht="16.5" thickTop="1">
      <c r="D42" s="41"/>
      <c r="E42" s="42"/>
      <c r="F42" s="42"/>
    </row>
  </sheetData>
  <mergeCells count="9">
    <mergeCell ref="A1:B1"/>
    <mergeCell ref="A2:B2"/>
    <mergeCell ref="A4:F4"/>
    <mergeCell ref="A5:F5"/>
    <mergeCell ref="A8:A9"/>
    <mergeCell ref="B8:B9"/>
    <mergeCell ref="C8:C9"/>
    <mergeCell ref="D8:D9"/>
    <mergeCell ref="E8:F8"/>
  </mergeCells>
  <printOptions horizontalCentered="1"/>
  <pageMargins left="0" right="0" top="0.5" bottom="0.25" header="0" footer="0"/>
  <pageSetup paperSize="9" scale="8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5F69A1-DFB1-49A6-BCA5-D4062F3EC2E9}">
  <ds:schemaRefs>
    <ds:schemaRef ds:uri="http://schemas.microsoft.com/sharepoint/v3/contenttype/forms"/>
  </ds:schemaRefs>
</ds:datastoreItem>
</file>

<file path=customXml/itemProps2.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306F428-C5C5-42A0-945C-82FC191F883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số 61-CK-NSNN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2023-04-13T07:48:23Z</cp:lastPrinted>
  <dcterms:created xsi:type="dcterms:W3CDTF">2018-08-22T07:49:45Z</dcterms:created>
  <dcterms:modified xsi:type="dcterms:W3CDTF">2023-04-17T03:13:03Z</dcterms:modified>
</cp:coreProperties>
</file>