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ghiabh\Downloads\GOI ANH NGHIA DANG TREN CONG\"/>
    </mc:Choice>
  </mc:AlternateContent>
  <bookViews>
    <workbookView xWindow="0" yWindow="0" windowWidth="23040" windowHeight="8616"/>
  </bookViews>
  <sheets>
    <sheet name="Mau 60" sheetId="6" r:id="rId1"/>
  </sheets>
  <externalReferences>
    <externalReference r:id="rId2"/>
  </externalReferences>
  <calcPr calcId="191029"/>
</workbook>
</file>

<file path=xl/calcChain.xml><?xml version="1.0" encoding="utf-8"?>
<calcChain xmlns="http://schemas.openxmlformats.org/spreadsheetml/2006/main">
  <c r="D42" i="6" l="1"/>
  <c r="E42" i="6" s="1"/>
  <c r="C42" i="6"/>
  <c r="D41" i="6"/>
  <c r="F41" i="6" s="1"/>
  <c r="C41" i="6"/>
  <c r="C40" i="6" s="1"/>
  <c r="G40" i="6"/>
  <c r="D39" i="6"/>
  <c r="D35" i="6"/>
  <c r="C35" i="6"/>
  <c r="A34" i="6"/>
  <c r="A35" i="6" s="1"/>
  <c r="A36" i="6" s="1"/>
  <c r="D33" i="6"/>
  <c r="C33" i="6"/>
  <c r="G32" i="6"/>
  <c r="E32" i="6"/>
  <c r="D32" i="6"/>
  <c r="C32" i="6"/>
  <c r="G30" i="6"/>
  <c r="D30" i="6"/>
  <c r="F30" i="6" s="1"/>
  <c r="C30" i="6"/>
  <c r="G29" i="6"/>
  <c r="D29" i="6"/>
  <c r="F29" i="6" s="1"/>
  <c r="C29" i="6"/>
  <c r="A29" i="6"/>
  <c r="A30" i="6" s="1"/>
  <c r="G28" i="6"/>
  <c r="F28" i="6"/>
  <c r="D28" i="6"/>
  <c r="C28" i="6"/>
  <c r="G27" i="6"/>
  <c r="D27" i="6"/>
  <c r="F27" i="6" s="1"/>
  <c r="C27" i="6"/>
  <c r="A27" i="6"/>
  <c r="G26" i="6"/>
  <c r="D26" i="6"/>
  <c r="F26" i="6" s="1"/>
  <c r="C26" i="6"/>
  <c r="G25" i="6"/>
  <c r="D25" i="6"/>
  <c r="F25" i="6" s="1"/>
  <c r="C25" i="6"/>
  <c r="G24" i="6"/>
  <c r="D24" i="6"/>
  <c r="F24" i="6" s="1"/>
  <c r="C24" i="6"/>
  <c r="G23" i="6"/>
  <c r="D23" i="6"/>
  <c r="F23" i="6" s="1"/>
  <c r="C23" i="6"/>
  <c r="G22" i="6"/>
  <c r="D22" i="6"/>
  <c r="C22" i="6"/>
  <c r="G21" i="6"/>
  <c r="D21" i="6"/>
  <c r="F21" i="6" s="1"/>
  <c r="C21" i="6"/>
  <c r="G19" i="6"/>
  <c r="D19" i="6"/>
  <c r="E19" i="6" s="1"/>
  <c r="C19" i="6"/>
  <c r="G18" i="6"/>
  <c r="F18" i="6"/>
  <c r="D18" i="6"/>
  <c r="E18" i="6" s="1"/>
  <c r="C18" i="6"/>
  <c r="G17" i="6"/>
  <c r="D17" i="6"/>
  <c r="F17" i="6" s="1"/>
  <c r="C17" i="6"/>
  <c r="G16" i="6"/>
  <c r="D16" i="6"/>
  <c r="E16" i="6" s="1"/>
  <c r="C16" i="6"/>
  <c r="G15" i="6"/>
  <c r="F15" i="6" s="1"/>
  <c r="E15" i="6"/>
  <c r="D15" i="6"/>
  <c r="C15" i="6"/>
  <c r="G14" i="6"/>
  <c r="D14" i="6"/>
  <c r="F14" i="6" s="1"/>
  <c r="C14" i="6"/>
  <c r="A14" i="6"/>
  <c r="A15" i="6" s="1"/>
  <c r="A16" i="6" s="1"/>
  <c r="A17" i="6" s="1"/>
  <c r="A18" i="6" s="1"/>
  <c r="A19" i="6" s="1"/>
  <c r="G13" i="6"/>
  <c r="F13" i="6"/>
  <c r="D13" i="6"/>
  <c r="E13" i="6" s="1"/>
  <c r="C13" i="6"/>
  <c r="F42" i="6" l="1"/>
  <c r="F16" i="6"/>
  <c r="E26" i="6"/>
  <c r="E14" i="6"/>
  <c r="E17" i="6"/>
  <c r="E24" i="6"/>
  <c r="G20" i="6"/>
  <c r="F19" i="6"/>
  <c r="E30" i="6"/>
  <c r="D40" i="6"/>
  <c r="F40" i="6" s="1"/>
  <c r="E28" i="6"/>
  <c r="F32" i="6"/>
  <c r="C20" i="6"/>
  <c r="C12" i="6" s="1"/>
  <c r="C11" i="6" s="1"/>
  <c r="F22" i="6"/>
  <c r="G12" i="6"/>
  <c r="G11" i="6" s="1"/>
  <c r="E22" i="6"/>
  <c r="E29" i="6"/>
  <c r="E40" i="6"/>
  <c r="E27" i="6"/>
  <c r="D20" i="6"/>
  <c r="E23" i="6"/>
  <c r="E41" i="6"/>
  <c r="D12" i="6" l="1"/>
  <c r="F20" i="6"/>
  <c r="E20" i="6"/>
  <c r="F12" i="6" l="1"/>
  <c r="E12" i="6"/>
  <c r="D11" i="6"/>
  <c r="F11" i="6" l="1"/>
  <c r="E11" i="6"/>
</calcChain>
</file>

<file path=xl/comments1.xml><?xml version="1.0" encoding="utf-8"?>
<comments xmlns="http://schemas.openxmlformats.org/spreadsheetml/2006/main">
  <authors>
    <author>PC</author>
  </authors>
  <commentList>
    <comment ref="G40" authorId="0" shapeId="0">
      <text>
        <r>
          <rPr>
            <b/>
            <sz val="9"/>
            <rFont val="Tahoma"/>
            <family val="2"/>
          </rPr>
          <t>PC:</t>
        </r>
        <r>
          <rPr>
            <sz val="9"/>
            <rFont val="Tahoma"/>
            <family val="2"/>
          </rPr>
          <t xml:space="preserve">
Biểu 60 năm trước</t>
        </r>
      </text>
    </comment>
  </commentList>
</comments>
</file>

<file path=xl/sharedStrings.xml><?xml version="1.0" encoding="utf-8"?>
<sst xmlns="http://schemas.openxmlformats.org/spreadsheetml/2006/main" count="59" uniqueCount="53">
  <si>
    <t>STT</t>
  </si>
  <si>
    <t>A</t>
  </si>
  <si>
    <t>B</t>
  </si>
  <si>
    <t>I</t>
  </si>
  <si>
    <t>II</t>
  </si>
  <si>
    <t>Thu nội địa</t>
  </si>
  <si>
    <t>Thu viện trợ</t>
  </si>
  <si>
    <t>Thu từ dầu thô</t>
  </si>
  <si>
    <t>UBND TỈNH ĐỒNG THÁP</t>
  </si>
  <si>
    <t>Đơn vị tính: triệu đồng</t>
  </si>
  <si>
    <t xml:space="preserve"> Chỉ tiêu</t>
  </si>
  <si>
    <t>Dự toán năm 2023 (HĐND Tỉnh)</t>
  </si>
  <si>
    <t>So sánh Ước TH với (%)</t>
  </si>
  <si>
    <t xml:space="preserve">Dự toán năm </t>
  </si>
  <si>
    <t>Cùng kỳ năm trước</t>
  </si>
  <si>
    <t>3=2/1</t>
  </si>
  <si>
    <t>III</t>
  </si>
  <si>
    <t>IV</t>
  </si>
  <si>
    <t>Biểu số 60/CK-NSNN</t>
  </si>
  <si>
    <t>TỔNG THU NGÂN SÁCH NHÀ NƯỚC TRÊN ĐỊA BÀN (I+II+III+IV)</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</si>
  <si>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</si>
  <si>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</si>
  <si>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</si>
  <si>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</si>
  <si>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</si>
  <si>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</si>
  <si>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</si>
  <si>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</si>
  <si>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</si>
  <si>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</si>
  <si>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</si>
  <si>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</si>
  <si>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</si>
  <si>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</si>
  <si>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</si>
  <si>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</si>
  <si>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</si>
  <si>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</si>
  <si>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</si>
  <si>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</si>
  <si>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</si>
  <si>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</si>
  <si>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</si>
  <si>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</si>
  <si>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</si>
  <si>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</si>
  <si>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NGÂN SÁCH ĐỊA PHƯƠNG ĐƯỢC HƯỞNG THEO PHÂN CẤP</t>
  </si>
  <si>
    <t>Từ các khoản thu phân chia</t>
  </si>
  <si>
    <t>Các khoản thu NSĐP được hưởng 100%</t>
  </si>
  <si>
    <t xml:space="preserve">       SỞ TÀI CHÍNH</t>
  </si>
  <si>
    <t xml:space="preserve">Ước thực hiện năm 2023 </t>
  </si>
  <si>
    <t>THỰC HIỆN THU NGÂN SÁCH NHÀ NƯỚC NĂM 2023</t>
  </si>
  <si>
    <t>(Kèm theo Quyết định số 13 /QĐ-STC ngày  15 /  01 /2024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</si>
</sst>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_(@_)"/>
  </numFmts>
  <fonts count="15">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2"/>
      <name val=".VnArial"/>
      <charset val="134"/>
    </font>
    <font>
      <sz val="12"/>
      <name val=".VnTime"/>
      <charset val="134"/>
    </font>
    <font>
      <b/>
      <sz val="9"/>
      <name val="Tahoma"/>
      <family val="2"/>
    </font>
    <font>
      <sz val="9"/>
      <name val="Tahoma"/>
      <family val="2"/>
    </font>
  </fonts>
  <fills count="2">
    <fill>
      <patternFill patternType="none"/>
    </fill>
    <fill>
      <patternFill patternType="gray125"/>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164"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cellStyleXfs>
  <cellXfs count="67">
    <xf numFmtId="0" fontId="0" fillId="0" borderId="0" xfId="0"/>
    <xf numFmtId="0" fontId="4"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vertical="top" wrapText="1"/>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1" xfId="0" applyFont="1" applyBorder="1" applyAlignment="1">
      <alignment horizontal="center"/>
    </xf>
    <xf numFmtId="3" fontId="4" fillId="0" borderId="1" xfId="0" applyNumberFormat="1" applyFont="1" applyBorder="1"/>
    <xf numFmtId="0" fontId="3" fillId="0" borderId="11" xfId="0" applyFont="1" applyBorder="1" applyAlignment="1">
      <alignment horizontal="center"/>
    </xf>
    <xf numFmtId="0" fontId="3" fillId="0" borderId="1" xfId="0" applyFont="1" applyBorder="1"/>
    <xf numFmtId="3" fontId="4" fillId="0" borderId="17" xfId="0" applyNumberFormat="1" applyFont="1" applyBorder="1"/>
    <xf numFmtId="10" fontId="4" fillId="0" borderId="17" xfId="0" applyNumberFormat="1" applyFont="1" applyBorder="1"/>
    <xf numFmtId="10" fontId="4" fillId="0" borderId="1" xfId="0" applyNumberFormat="1" applyFont="1" applyBorder="1"/>
    <xf numFmtId="0" fontId="5" fillId="0" borderId="11" xfId="0" quotePrefix="1" applyFont="1" applyBorder="1" applyAlignment="1">
      <alignment horizontal="center"/>
    </xf>
    <xf numFmtId="3" fontId="3" fillId="0" borderId="1" xfId="0" applyNumberFormat="1" applyFont="1" applyBorder="1"/>
    <xf numFmtId="3" fontId="3" fillId="0" borderId="3" xfId="0" applyNumberFormat="1" applyFont="1" applyBorder="1"/>
    <xf numFmtId="3" fontId="3" fillId="0" borderId="1" xfId="0" applyNumberFormat="1" applyFont="1" applyBorder="1" applyAlignment="1">
      <alignment shrinkToFit="1"/>
    </xf>
    <xf numFmtId="0" fontId="4" fillId="0" borderId="10" xfId="0" applyFont="1" applyBorder="1" applyAlignment="1">
      <alignment horizontal="center" vertical="center" wrapText="1"/>
    </xf>
    <xf numFmtId="10" fontId="3" fillId="0" borderId="2" xfId="0" applyNumberFormat="1" applyFont="1" applyBorder="1"/>
    <xf numFmtId="0" fontId="11" fillId="0" borderId="0" xfId="0" applyFont="1"/>
    <xf numFmtId="0" fontId="4" fillId="0" borderId="15" xfId="0" applyFont="1" applyBorder="1" applyAlignment="1">
      <alignment horizontal="center" vertical="center" wrapText="1"/>
    </xf>
    <xf numFmtId="10" fontId="4" fillId="0" borderId="18" xfId="0" applyNumberFormat="1" applyFont="1" applyBorder="1"/>
    <xf numFmtId="3" fontId="4" fillId="0" borderId="20" xfId="0" applyNumberFormat="1" applyFont="1" applyBorder="1"/>
    <xf numFmtId="3" fontId="4" fillId="0" borderId="0" xfId="0" applyNumberFormat="1" applyFont="1"/>
    <xf numFmtId="10" fontId="4" fillId="0" borderId="2" xfId="0" applyNumberFormat="1" applyFont="1" applyBorder="1"/>
    <xf numFmtId="3" fontId="4" fillId="0" borderId="21" xfId="0" applyNumberFormat="1" applyFont="1" applyBorder="1" applyAlignment="1">
      <alignment horizontal="right"/>
    </xf>
    <xf numFmtId="0" fontId="3" fillId="0" borderId="21" xfId="0" applyFont="1" applyBorder="1"/>
    <xf numFmtId="10" fontId="3" fillId="0" borderId="1" xfId="0" applyNumberFormat="1" applyFont="1" applyBorder="1"/>
    <xf numFmtId="3" fontId="3" fillId="0" borderId="20" xfId="0" applyNumberFormat="1" applyFont="1" applyBorder="1" applyAlignment="1">
      <alignment horizontal="right" vertical="center" shrinkToFit="1"/>
    </xf>
    <xf numFmtId="3" fontId="12" fillId="0" borderId="1" xfId="0" applyNumberFormat="1" applyFont="1" applyBorder="1"/>
    <xf numFmtId="3" fontId="12" fillId="0" borderId="21" xfId="0" applyNumberFormat="1" applyFont="1" applyBorder="1" applyAlignment="1">
      <alignment horizontal="right" vertical="center"/>
    </xf>
    <xf numFmtId="0" fontId="5" fillId="0" borderId="21" xfId="0" applyFont="1" applyBorder="1"/>
    <xf numFmtId="0" fontId="3" fillId="0" borderId="21" xfId="0" applyFont="1" applyBorder="1" applyAlignment="1">
      <alignment horizontal="justify" wrapText="1"/>
    </xf>
    <xf numFmtId="0" fontId="4" fillId="0" borderId="21" xfId="0" applyFont="1" applyBorder="1"/>
    <xf numFmtId="3" fontId="4" fillId="0" borderId="1" xfId="0" applyNumberFormat="1" applyFont="1" applyBorder="1" applyAlignment="1">
      <alignment shrinkToFit="1"/>
    </xf>
    <xf numFmtId="3" fontId="4" fillId="0" borderId="20" xfId="0" applyNumberFormat="1" applyFont="1" applyBorder="1" applyAlignment="1">
      <alignment horizontal="right" vertical="center" shrinkToFit="1"/>
    </xf>
    <xf numFmtId="3" fontId="4" fillId="0" borderId="22" xfId="0" applyNumberFormat="1" applyFont="1" applyBorder="1" applyAlignment="1">
      <alignment horizontal="right" vertical="center" shrinkToFit="1"/>
    </xf>
    <xf numFmtId="0" fontId="4" fillId="0" borderId="23" xfId="0" applyFont="1" applyBorder="1"/>
    <xf numFmtId="0" fontId="4" fillId="0" borderId="23" xfId="0" applyFont="1" applyBorder="1" applyAlignment="1">
      <alignment vertical="center" wrapText="1"/>
    </xf>
    <xf numFmtId="3" fontId="4" fillId="0" borderId="21" xfId="0" applyNumberFormat="1" applyFont="1" applyBorder="1" applyAlignment="1">
      <alignment vertical="center"/>
    </xf>
    <xf numFmtId="0" fontId="3" fillId="0" borderId="23" xfId="0" applyFont="1" applyBorder="1" applyAlignment="1">
      <alignment horizontal="left" vertical="center" wrapText="1"/>
    </xf>
    <xf numFmtId="0" fontId="3" fillId="0" borderId="12" xfId="0" applyFont="1" applyBorder="1" applyAlignment="1">
      <alignment horizontal="center" vertical="center"/>
    </xf>
    <xf numFmtId="0" fontId="3" fillId="0" borderId="19" xfId="0" applyFont="1" applyBorder="1" applyAlignment="1">
      <alignment vertical="center" wrapText="1"/>
    </xf>
    <xf numFmtId="10" fontId="3" fillId="0" borderId="3" xfId="0" applyNumberFormat="1" applyFont="1" applyBorder="1"/>
    <xf numFmtId="10" fontId="3" fillId="0" borderId="4" xfId="0" applyNumberFormat="1" applyFont="1" applyBorder="1"/>
    <xf numFmtId="0" fontId="3" fillId="0" borderId="0" xfId="0" applyFont="1" applyAlignment="1">
      <alignment horizontal="right"/>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euttd/Documents/Zalo%20Received%20Files/Thu%20chi%20va%20DBT%2031-12-2023%20(H)%20KX%20ngay%2010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7440000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110.23478306220949</v>
          </cell>
        </row>
      </sheetData>
      <sheetData sheetId="540"/>
      <sheetData sheetId="541">
        <row r="10">
          <cell r="O10">
            <v>105.89831145608815</v>
          </cell>
        </row>
        <row r="15">
          <cell r="E15">
            <v>250000</v>
          </cell>
          <cell r="G15">
            <v>209114.47203999999</v>
          </cell>
          <cell r="P15">
            <v>227900.049615</v>
          </cell>
        </row>
        <row r="16">
          <cell r="E16">
            <v>350000</v>
          </cell>
          <cell r="G16">
            <v>281819.395969</v>
          </cell>
          <cell r="P16">
            <v>391140.66847999999</v>
          </cell>
        </row>
        <row r="17">
          <cell r="E17">
            <v>70000</v>
          </cell>
          <cell r="G17">
            <v>63555.740023999999</v>
          </cell>
          <cell r="P17">
            <v>74729.223614999995</v>
          </cell>
        </row>
        <row r="18">
          <cell r="E18">
            <v>1265000</v>
          </cell>
          <cell r="G18">
            <v>1585796.797206</v>
          </cell>
          <cell r="P18">
            <v>1184303.294955</v>
          </cell>
        </row>
        <row r="19">
          <cell r="E19">
            <v>295000</v>
          </cell>
          <cell r="G19">
            <v>299941.35301600001</v>
          </cell>
          <cell r="P19">
            <v>368328.77694499999</v>
          </cell>
        </row>
        <row r="20">
          <cell r="E20">
            <v>0</v>
          </cell>
          <cell r="G20">
            <v>341.74988999999999</v>
          </cell>
          <cell r="P20">
            <v>280.44446699999997</v>
          </cell>
        </row>
        <row r="21">
          <cell r="E21">
            <v>10000</v>
          </cell>
          <cell r="G21">
            <v>17532.493284</v>
          </cell>
          <cell r="P21">
            <v>17918.891767000001</v>
          </cell>
        </row>
        <row r="22">
          <cell r="E22">
            <v>600000</v>
          </cell>
          <cell r="G22">
            <v>694844.22670900007</v>
          </cell>
          <cell r="P22">
            <v>712029.94312499999</v>
          </cell>
        </row>
        <row r="23">
          <cell r="E23">
            <v>1500000</v>
          </cell>
          <cell r="G23">
            <v>946182.54455700004</v>
          </cell>
          <cell r="P23">
            <v>926612.70443100005</v>
          </cell>
        </row>
        <row r="24">
          <cell r="E24">
            <v>160000</v>
          </cell>
          <cell r="G24">
            <v>154878.679714</v>
          </cell>
          <cell r="P24">
            <v>174939.306492</v>
          </cell>
        </row>
        <row r="25">
          <cell r="E25">
            <v>900000</v>
          </cell>
          <cell r="G25">
            <v>1157474.7737749999</v>
          </cell>
          <cell r="P25">
            <v>1029105.975184</v>
          </cell>
        </row>
        <row r="26">
          <cell r="E26">
            <v>115000</v>
          </cell>
          <cell r="G26">
            <v>118474.487924</v>
          </cell>
          <cell r="P26">
            <v>237124.89331399999</v>
          </cell>
        </row>
        <row r="27">
          <cell r="E27">
            <v>0</v>
          </cell>
          <cell r="G27">
            <v>32.606999999999999</v>
          </cell>
          <cell r="P27">
            <v>79.078599999999994</v>
          </cell>
        </row>
        <row r="28">
          <cell r="E28">
            <v>250000</v>
          </cell>
          <cell r="G28">
            <v>377492.02165899996</v>
          </cell>
          <cell r="P28">
            <v>285059.60393400001</v>
          </cell>
        </row>
        <row r="29">
          <cell r="E29">
            <v>22000</v>
          </cell>
          <cell r="G29">
            <v>52127.206015000003</v>
          </cell>
          <cell r="P29">
            <v>35466.300600000002</v>
          </cell>
        </row>
        <row r="30">
          <cell r="E30">
            <v>50000</v>
          </cell>
          <cell r="G30">
            <v>80341.411819999994</v>
          </cell>
          <cell r="P30">
            <v>76161.542220000003</v>
          </cell>
        </row>
        <row r="32">
          <cell r="E32">
            <v>3000</v>
          </cell>
          <cell r="G32">
            <v>2115.8489530000002</v>
          </cell>
          <cell r="P32">
            <v>2041.6675580000001</v>
          </cell>
        </row>
        <row r="33">
          <cell r="E33">
            <v>1600000</v>
          </cell>
          <cell r="G33">
            <v>2017387.9198539997</v>
          </cell>
          <cell r="P33">
            <v>1743740.631786</v>
          </cell>
        </row>
        <row r="39">
          <cell r="E39">
            <v>150000</v>
          </cell>
          <cell r="G39">
            <v>281887.67128599994</v>
          </cell>
          <cell r="P39">
            <v>389783.37025500002</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3561000</v>
          </cell>
        </row>
      </sheetData>
      <sheetData sheetId="555"/>
      <sheetData sheetId="556"/>
      <sheetData sheetId="557"/>
      <sheetData sheetId="558"/>
      <sheetData sheetId="559">
        <row r="89">
          <cell r="E89">
            <v>39500</v>
          </cell>
          <cell r="G89">
            <v>72704.656526999999</v>
          </cell>
        </row>
        <row r="91">
          <cell r="E91">
            <v>110500</v>
          </cell>
          <cell r="G91">
            <v>205626.60978599999</v>
          </cell>
        </row>
        <row r="102">
          <cell r="G102">
            <v>0</v>
          </cell>
        </row>
        <row r="155">
          <cell r="F155">
            <v>3374730</v>
          </cell>
          <cell r="I155">
            <v>4169338.831813999</v>
          </cell>
        </row>
        <row r="156">
          <cell r="F156">
            <v>3329270</v>
          </cell>
          <cell r="I156">
            <v>3323129.5712429998</v>
          </cell>
        </row>
      </sheetData>
      <sheetData sheetId="560"/>
      <sheetData sheetId="561"/>
      <sheetData sheetId="562"/>
      <sheetData sheetId="563"/>
      <sheetData sheetId="564"/>
      <sheetData sheetId="565"/>
      <sheetData sheetId="566"/>
      <sheetData sheetId="567"/>
      <sheetData sheetId="5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42"/>
  <sheetViews>
    <sheetView tabSelected="1" topLeftCell="A3" workbookViewId="0">
      <selection activeCell="A5" sqref="A5:F5"/>
    </sheetView>
  </sheetViews>
  <sheetFormatPr defaultColWidth="11.44140625" defaultRowHeight="15.6"/>
  <cols>
    <col min="1" max="1" width="5.44140625" style="3" customWidth="1"/>
    <col min="2" max="2" width="64.33203125" style="2" customWidth="1"/>
    <col min="3" max="3" width="12.109375" style="2" customWidth="1"/>
    <col min="4" max="4" width="13.6640625" style="33" customWidth="1"/>
    <col min="5" max="6" width="11.33203125" style="2" customWidth="1"/>
    <col min="7" max="7" width="12.88671875" style="2" hidden="1" customWidth="1"/>
    <col min="8" max="248" width="9.109375" style="2" customWidth="1"/>
    <col min="249" max="249" width="5.44140625" style="2" customWidth="1"/>
    <col min="250" max="250" width="33.5546875" style="2" customWidth="1"/>
    <col min="251" max="251" width="14.44140625" style="2" customWidth="1"/>
    <col min="252" max="253" width="12.109375" style="2" customWidth="1"/>
    <col min="254" max="255" width="11.33203125" style="2" customWidth="1"/>
    <col min="256" max="16384" width="11.44140625" style="2"/>
  </cols>
  <sheetData>
    <row r="1" spans="1:248">
      <c r="B1" s="2" t="s">
        <v>8</v>
      </c>
      <c r="D1" s="59" t="s">
        <v>18</v>
      </c>
      <c r="E1" s="59"/>
      <c r="F1" s="59"/>
    </row>
    <row r="2" spans="1:248">
      <c r="B2" s="1" t="s">
        <v>49</v>
      </c>
    </row>
    <row r="3" spans="1:248">
      <c r="B3" s="1"/>
    </row>
    <row r="4" spans="1:248">
      <c r="A4" s="60" t="s">
        <v>51</v>
      </c>
      <c r="B4" s="60"/>
      <c r="C4" s="60"/>
      <c r="D4" s="60"/>
      <c r="E4" s="60"/>
      <c r="F4" s="60"/>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row>
    <row r="5" spans="1:248">
      <c r="A5" s="61" t="s">
        <v>52</v>
      </c>
      <c r="B5" s="61"/>
      <c r="C5" s="61"/>
      <c r="D5" s="61"/>
      <c r="E5" s="61"/>
      <c r="F5" s="6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row>
    <row r="6" spans="1:248">
      <c r="A6" s="4"/>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row>
    <row r="7" spans="1:248" ht="18.75" customHeight="1" thickBot="1">
      <c r="B7" s="6"/>
      <c r="C7" s="6"/>
      <c r="D7" s="7"/>
      <c r="F7" s="8" t="s">
        <v>9</v>
      </c>
    </row>
    <row r="8" spans="1:248" s="9" customFormat="1" ht="36" customHeight="1" thickTop="1">
      <c r="A8" s="62" t="s">
        <v>0</v>
      </c>
      <c r="B8" s="64" t="s">
        <v>10</v>
      </c>
      <c r="C8" s="64" t="s">
        <v>11</v>
      </c>
      <c r="D8" s="64" t="s">
        <v>50</v>
      </c>
      <c r="E8" s="64" t="s">
        <v>12</v>
      </c>
      <c r="F8" s="66"/>
    </row>
    <row r="9" spans="1:248" s="9" customFormat="1" ht="48" customHeight="1">
      <c r="A9" s="63"/>
      <c r="B9" s="65"/>
      <c r="C9" s="65"/>
      <c r="D9" s="65"/>
      <c r="E9" s="10" t="s">
        <v>13</v>
      </c>
      <c r="F9" s="31" t="s">
        <v>14</v>
      </c>
    </row>
    <row r="10" spans="1:248" s="9" customFormat="1">
      <c r="A10" s="15" t="s">
        <v>1</v>
      </c>
      <c r="B10" s="16" t="s">
        <v>2</v>
      </c>
      <c r="C10" s="16">
        <v>1</v>
      </c>
      <c r="D10" s="16">
        <v>2</v>
      </c>
      <c r="E10" s="16" t="s">
        <v>15</v>
      </c>
      <c r="F10" s="34">
        <v>4</v>
      </c>
    </row>
    <row r="11" spans="1:248" s="1" customFormat="1" ht="36.75" customHeight="1">
      <c r="A11" s="17" t="s">
        <v>1</v>
      </c>
      <c r="B11" s="19" t="s">
        <v>19</v>
      </c>
      <c r="C11" s="24">
        <f>C12+C32+C39+C31</f>
        <v>7590000</v>
      </c>
      <c r="D11" s="24">
        <f>D12+D32+D39+D31</f>
        <v>8341341.4006949989</v>
      </c>
      <c r="E11" s="25">
        <f>D11/C11</f>
        <v>1.0989909618833991</v>
      </c>
      <c r="F11" s="35">
        <f>D11/G11</f>
        <v>1.0589831145608812</v>
      </c>
      <c r="G11" s="36">
        <f>G12+G32</f>
        <v>7876746.3673430011</v>
      </c>
      <c r="I11" s="37"/>
    </row>
    <row r="12" spans="1:248" s="1" customFormat="1" ht="22.5" customHeight="1">
      <c r="A12" s="11" t="s">
        <v>3</v>
      </c>
      <c r="B12" s="18" t="s">
        <v>5</v>
      </c>
      <c r="C12" s="21">
        <f>C13+C14+C15+C16+C17+C18+C19+C20+C26+C27+C28+C29+C30</f>
        <v>7440000</v>
      </c>
      <c r="D12" s="21">
        <f>D13+D14+D15+D16+D17+D18+D19+D20+D26+D27+D28+D29+D30</f>
        <v>8059453.729408999</v>
      </c>
      <c r="E12" s="26">
        <f t="shared" ref="E12:E20" si="0">D12/C12</f>
        <v>1.083259909866801</v>
      </c>
      <c r="F12" s="38">
        <f t="shared" ref="F12:F42" si="1">D12/G12</f>
        <v>1.0764650142579393</v>
      </c>
      <c r="G12" s="39">
        <f>G13+G14+G15+G16+G17+G18+G19+G20+G26+G27+G28+G29+G30</f>
        <v>7486962.9970880011</v>
      </c>
    </row>
    <row r="13" spans="1:248" s="14" customFormat="1" ht="26.25" customHeight="1">
      <c r="A13" s="22">
        <v>1</v>
      </c>
      <c r="B13" s="40" t="s">
        <v>20</v>
      </c>
      <c r="C13" s="30">
        <f>'[1]thu noi dia(HĐND)'!E15+'[1]thu noi dia(HĐND)'!E16</f>
        <v>600000</v>
      </c>
      <c r="D13" s="30">
        <f>'[1]thu noi dia(HĐND)'!G15+'[1]thu noi dia(HĐND)'!G16</f>
        <v>490933.86800899997</v>
      </c>
      <c r="E13" s="41">
        <f t="shared" si="0"/>
        <v>0.81822311334833331</v>
      </c>
      <c r="F13" s="32">
        <f t="shared" si="1"/>
        <v>0.79305585829599601</v>
      </c>
      <c r="G13" s="42">
        <f>'[1]thu noi dia(HĐND)'!P15+'[1]thu noi dia(HĐND)'!P16</f>
        <v>619040.71809500002</v>
      </c>
    </row>
    <row r="14" spans="1:248" s="12" customFormat="1" ht="24" customHeight="1">
      <c r="A14" s="22">
        <f>+A13+1</f>
        <v>2</v>
      </c>
      <c r="B14" s="40" t="s">
        <v>21</v>
      </c>
      <c r="C14" s="30">
        <f>'[1]thu noi dia(HĐND)'!E17</f>
        <v>70000</v>
      </c>
      <c r="D14" s="30">
        <f>'[1]thu noi dia(HĐND)'!G17</f>
        <v>63555.740023999999</v>
      </c>
      <c r="E14" s="41">
        <f t="shared" si="0"/>
        <v>0.90793914320000002</v>
      </c>
      <c r="F14" s="32">
        <f t="shared" si="1"/>
        <v>0.8504804004312283</v>
      </c>
      <c r="G14" s="42">
        <f>'[1]thu noi dia(HĐND)'!P17</f>
        <v>74729.223614999995</v>
      </c>
    </row>
    <row r="15" spans="1:248" s="1" customFormat="1" ht="24" customHeight="1">
      <c r="A15" s="22">
        <f>A14+1</f>
        <v>3</v>
      </c>
      <c r="B15" s="40" t="s">
        <v>22</v>
      </c>
      <c r="C15" s="30">
        <f>'[1]thu noi dia(HĐND)'!E18</f>
        <v>1265000</v>
      </c>
      <c r="D15" s="30">
        <f>'[1]thu noi dia(HĐND)'!G18</f>
        <v>1585796.797206</v>
      </c>
      <c r="E15" s="41">
        <f t="shared" si="0"/>
        <v>1.2535943060916996</v>
      </c>
      <c r="F15" s="32">
        <f t="shared" si="1"/>
        <v>1.3390123999158978</v>
      </c>
      <c r="G15" s="42">
        <f>'[1]thu noi dia(HĐND)'!P18</f>
        <v>1184303.294955</v>
      </c>
    </row>
    <row r="16" spans="1:248" s="14" customFormat="1" ht="24" customHeight="1">
      <c r="A16" s="22">
        <f>A15+1</f>
        <v>4</v>
      </c>
      <c r="B16" s="40" t="s">
        <v>23</v>
      </c>
      <c r="C16" s="30">
        <f>'[1]thu noi dia(HĐND)'!E22</f>
        <v>600000</v>
      </c>
      <c r="D16" s="30">
        <f>'[1]thu noi dia(HĐND)'!G22</f>
        <v>694844.22670900007</v>
      </c>
      <c r="E16" s="41">
        <f t="shared" si="0"/>
        <v>1.1580737111816668</v>
      </c>
      <c r="F16" s="32">
        <f t="shared" si="1"/>
        <v>0.97586377289054138</v>
      </c>
      <c r="G16" s="42">
        <f>'[1]thu noi dia(HĐND)'!P22</f>
        <v>712029.94312499999</v>
      </c>
    </row>
    <row r="17" spans="1:7" s="14" customFormat="1" ht="32.25" customHeight="1">
      <c r="A17" s="22">
        <f>A16+1</f>
        <v>5</v>
      </c>
      <c r="B17" s="40" t="s">
        <v>24</v>
      </c>
      <c r="C17" s="30">
        <f>'[1]thu noi dia(HĐND)'!E23</f>
        <v>1500000</v>
      </c>
      <c r="D17" s="30">
        <f>'[1]thu noi dia(HĐND)'!G23</f>
        <v>946182.54455700004</v>
      </c>
      <c r="E17" s="41">
        <f t="shared" si="0"/>
        <v>0.63078836303800001</v>
      </c>
      <c r="F17" s="32">
        <f t="shared" si="1"/>
        <v>1.0211197623693462</v>
      </c>
      <c r="G17" s="42">
        <f>'[1]thu noi dia(HĐND)'!P23</f>
        <v>926612.70443100005</v>
      </c>
    </row>
    <row r="18" spans="1:7" s="12" customFormat="1" ht="24" customHeight="1">
      <c r="A18" s="22">
        <f>A17+1</f>
        <v>6</v>
      </c>
      <c r="B18" s="40" t="s">
        <v>25</v>
      </c>
      <c r="C18" s="30">
        <f>'[1]thu noi dia(HĐND)'!E19</f>
        <v>295000</v>
      </c>
      <c r="D18" s="30">
        <f>'[1]thu noi dia(HĐND)'!G19</f>
        <v>299941.35301600001</v>
      </c>
      <c r="E18" s="41">
        <f t="shared" si="0"/>
        <v>1.0167503492067798</v>
      </c>
      <c r="F18" s="32">
        <f t="shared" si="1"/>
        <v>0.81433048892834181</v>
      </c>
      <c r="G18" s="42">
        <f>'[1]thu noi dia(HĐND)'!P19</f>
        <v>368328.77694499999</v>
      </c>
    </row>
    <row r="19" spans="1:7" s="14" customFormat="1" ht="32.25" customHeight="1">
      <c r="A19" s="22">
        <f>A18+1</f>
        <v>7</v>
      </c>
      <c r="B19" s="40" t="s">
        <v>26</v>
      </c>
      <c r="C19" s="30">
        <f>'[1]thu noi dia(HĐND)'!E24</f>
        <v>160000</v>
      </c>
      <c r="D19" s="30">
        <f>'[1]thu noi dia(HĐND)'!G24</f>
        <v>154878.679714</v>
      </c>
      <c r="E19" s="41">
        <f t="shared" si="0"/>
        <v>0.9679917482125</v>
      </c>
      <c r="F19" s="32">
        <f t="shared" si="1"/>
        <v>0.88532807646109324</v>
      </c>
      <c r="G19" s="42">
        <f>'[1]thu noi dia(HĐND)'!P24</f>
        <v>174939.306492</v>
      </c>
    </row>
    <row r="20" spans="1:7" s="14" customFormat="1" ht="32.25" customHeight="1">
      <c r="A20" s="22">
        <v>8</v>
      </c>
      <c r="B20" s="40" t="s">
        <v>27</v>
      </c>
      <c r="C20" s="43">
        <f>SUM(C21:C25)</f>
        <v>1025000</v>
      </c>
      <c r="D20" s="43">
        <f>SUM(D21:D25)</f>
        <v>1293856.1118729999</v>
      </c>
      <c r="E20" s="41">
        <f t="shared" si="0"/>
        <v>1.262298645729756</v>
      </c>
      <c r="F20" s="32">
        <f t="shared" si="1"/>
        <v>1.0072765753134572</v>
      </c>
      <c r="G20" s="44">
        <f>SUM(G21:G25)</f>
        <v>1284509.2833319998</v>
      </c>
    </row>
    <row r="21" spans="1:7" s="14" customFormat="1" ht="24" customHeight="1">
      <c r="A21" s="27" t="s">
        <v>28</v>
      </c>
      <c r="B21" s="45" t="s">
        <v>29</v>
      </c>
      <c r="C21" s="30">
        <f>'[1]thu noi dia(HĐND)'!E20</f>
        <v>0</v>
      </c>
      <c r="D21" s="30">
        <f>'[1]thu noi dia(HĐND)'!G20</f>
        <v>341.74988999999999</v>
      </c>
      <c r="E21" s="41"/>
      <c r="F21" s="32">
        <f t="shared" si="1"/>
        <v>1.2186009360633956</v>
      </c>
      <c r="G21" s="42">
        <f>'[1]thu noi dia(HĐND)'!P20</f>
        <v>280.44446699999997</v>
      </c>
    </row>
    <row r="22" spans="1:7" s="14" customFormat="1" ht="24" customHeight="1">
      <c r="A22" s="27" t="s">
        <v>28</v>
      </c>
      <c r="B22" s="45" t="s">
        <v>30</v>
      </c>
      <c r="C22" s="30">
        <f>'[1]thu noi dia(HĐND)'!E21</f>
        <v>10000</v>
      </c>
      <c r="D22" s="30">
        <f>'[1]thu noi dia(HĐND)'!G21</f>
        <v>17532.493284</v>
      </c>
      <c r="E22" s="41">
        <f t="shared" ref="E22:E42" si="2">D22/C22</f>
        <v>1.7532493283999999</v>
      </c>
      <c r="F22" s="32">
        <f t="shared" si="1"/>
        <v>0.97843625107934384</v>
      </c>
      <c r="G22" s="42">
        <f>'[1]thu noi dia(HĐND)'!P21</f>
        <v>17918.891767000001</v>
      </c>
    </row>
    <row r="23" spans="1:7" s="12" customFormat="1" ht="34.5" customHeight="1">
      <c r="A23" s="27" t="s">
        <v>28</v>
      </c>
      <c r="B23" s="45" t="s">
        <v>31</v>
      </c>
      <c r="C23" s="30">
        <f>'[1]thu noi dia(HĐND)'!E25</f>
        <v>900000</v>
      </c>
      <c r="D23" s="30">
        <f>'[1]thu noi dia(HĐND)'!G25</f>
        <v>1157474.7737749999</v>
      </c>
      <c r="E23" s="41">
        <f t="shared" si="2"/>
        <v>1.2860830819722222</v>
      </c>
      <c r="F23" s="32">
        <f t="shared" si="1"/>
        <v>1.1247381724394789</v>
      </c>
      <c r="G23" s="42">
        <f>'[1]thu noi dia(HĐND)'!P25</f>
        <v>1029105.975184</v>
      </c>
    </row>
    <row r="24" spans="1:7" s="12" customFormat="1" ht="34.5" customHeight="1">
      <c r="A24" s="27" t="s">
        <v>28</v>
      </c>
      <c r="B24" s="45" t="s">
        <v>32</v>
      </c>
      <c r="C24" s="30">
        <f>'[1]thu noi dia(HĐND)'!E26</f>
        <v>115000</v>
      </c>
      <c r="D24" s="30">
        <f>'[1]thu noi dia(HĐND)'!G26</f>
        <v>118474.487924</v>
      </c>
      <c r="E24" s="41">
        <f t="shared" si="2"/>
        <v>1.0302129384695653</v>
      </c>
      <c r="F24" s="32">
        <f t="shared" si="1"/>
        <v>0.49962906158113263</v>
      </c>
      <c r="G24" s="42">
        <f>'[1]thu noi dia(HĐND)'!P26</f>
        <v>237124.89331399999</v>
      </c>
    </row>
    <row r="25" spans="1:7" s="12" customFormat="1" ht="34.5" customHeight="1">
      <c r="A25" s="27" t="s">
        <v>28</v>
      </c>
      <c r="B25" s="45" t="s">
        <v>33</v>
      </c>
      <c r="C25" s="30">
        <f>'[1]thu noi dia(HĐND)'!E27</f>
        <v>0</v>
      </c>
      <c r="D25" s="30">
        <f>'[1]thu noi dia(HĐND)'!G27</f>
        <v>32.606999999999999</v>
      </c>
      <c r="E25" s="41"/>
      <c r="F25" s="32">
        <f t="shared" si="1"/>
        <v>0.4123365866365869</v>
      </c>
      <c r="G25" s="42">
        <f>'[1]thu noi dia(HĐND)'!P27</f>
        <v>79.078599999999994</v>
      </c>
    </row>
    <row r="26" spans="1:7" s="12" customFormat="1" ht="36" customHeight="1">
      <c r="A26" s="22">
        <v>9</v>
      </c>
      <c r="B26" s="40" t="s">
        <v>34</v>
      </c>
      <c r="C26" s="30">
        <f>'[1]thu noi dia(HĐND)'!E29</f>
        <v>22000</v>
      </c>
      <c r="D26" s="30">
        <f>'[1]thu noi dia(HĐND)'!G29</f>
        <v>52127.206015000003</v>
      </c>
      <c r="E26" s="41">
        <f t="shared" si="2"/>
        <v>2.3694184552272728</v>
      </c>
      <c r="F26" s="32">
        <f t="shared" si="1"/>
        <v>1.4697672193924844</v>
      </c>
      <c r="G26" s="42">
        <f>'[1]thu noi dia(HĐND)'!P29</f>
        <v>35466.300600000002</v>
      </c>
    </row>
    <row r="27" spans="1:7" s="12" customFormat="1" ht="36" customHeight="1">
      <c r="A27" s="13">
        <f>A26+1</f>
        <v>10</v>
      </c>
      <c r="B27" s="46" t="s">
        <v>35</v>
      </c>
      <c r="C27" s="30">
        <f>'[1]thu noi dia(HĐND)'!E30</f>
        <v>50000</v>
      </c>
      <c r="D27" s="30">
        <f>'[1]thu noi dia(HĐND)'!G30</f>
        <v>80341.411819999994</v>
      </c>
      <c r="E27" s="41">
        <f t="shared" si="2"/>
        <v>1.6068282363999999</v>
      </c>
      <c r="F27" s="32">
        <f t="shared" si="1"/>
        <v>1.0548816302580379</v>
      </c>
      <c r="G27" s="42">
        <f>'[1]thu noi dia(HĐND)'!P30</f>
        <v>76161.542220000003</v>
      </c>
    </row>
    <row r="28" spans="1:7" s="12" customFormat="1" ht="22.5" customHeight="1">
      <c r="A28" s="22">
        <v>11</v>
      </c>
      <c r="B28" s="40" t="s">
        <v>36</v>
      </c>
      <c r="C28" s="30">
        <f>'[1]thu noi dia(HĐND)'!E33</f>
        <v>1600000</v>
      </c>
      <c r="D28" s="30">
        <f>'[1]thu noi dia(HĐND)'!G33</f>
        <v>2017387.9198539997</v>
      </c>
      <c r="E28" s="41">
        <f t="shared" si="2"/>
        <v>1.2608674499087498</v>
      </c>
      <c r="F28" s="32">
        <f t="shared" si="1"/>
        <v>1.1569311875171027</v>
      </c>
      <c r="G28" s="42">
        <f>'[1]thu noi dia(HĐND)'!P33</f>
        <v>1743740.631786</v>
      </c>
    </row>
    <row r="29" spans="1:7" s="12" customFormat="1" ht="22.5" customHeight="1">
      <c r="A29" s="22">
        <f>A28+1</f>
        <v>12</v>
      </c>
      <c r="B29" s="40" t="s">
        <v>37</v>
      </c>
      <c r="C29" s="30">
        <f>'[1]thu noi dia(HĐND)'!E32</f>
        <v>3000</v>
      </c>
      <c r="D29" s="30">
        <f>'[1]thu noi dia(HĐND)'!G32</f>
        <v>2115.8489530000002</v>
      </c>
      <c r="E29" s="41">
        <f t="shared" si="2"/>
        <v>0.70528298433333336</v>
      </c>
      <c r="F29" s="32">
        <f t="shared" si="1"/>
        <v>1.036333728627528</v>
      </c>
      <c r="G29" s="42">
        <f>'[1]thu noi dia(HĐND)'!P32</f>
        <v>2041.6675580000001</v>
      </c>
    </row>
    <row r="30" spans="1:7" s="12" customFormat="1" ht="19.5" customHeight="1">
      <c r="A30" s="22">
        <f>A29+1</f>
        <v>13</v>
      </c>
      <c r="B30" s="40" t="s">
        <v>38</v>
      </c>
      <c r="C30" s="30">
        <f>'[1]thu noi dia(HĐND)'!E28</f>
        <v>250000</v>
      </c>
      <c r="D30" s="30">
        <f>'[1]thu noi dia(HĐND)'!G28</f>
        <v>377492.02165899996</v>
      </c>
      <c r="E30" s="41">
        <f t="shared" si="2"/>
        <v>1.5099680866359999</v>
      </c>
      <c r="F30" s="32">
        <f t="shared" si="1"/>
        <v>1.3242564588225587</v>
      </c>
      <c r="G30" s="42">
        <f>'[1]thu noi dia(HĐND)'!P28</f>
        <v>285059.60393400001</v>
      </c>
    </row>
    <row r="31" spans="1:7" s="12" customFormat="1">
      <c r="A31" s="20" t="s">
        <v>4</v>
      </c>
      <c r="B31" s="47" t="s">
        <v>7</v>
      </c>
      <c r="C31" s="30"/>
      <c r="D31" s="30"/>
      <c r="E31" s="41"/>
      <c r="F31" s="32"/>
      <c r="G31" s="42"/>
    </row>
    <row r="32" spans="1:7" s="12" customFormat="1">
      <c r="A32" s="20" t="s">
        <v>16</v>
      </c>
      <c r="B32" s="47" t="s">
        <v>39</v>
      </c>
      <c r="C32" s="48">
        <f>'[1]thu noi dia(HĐND)'!E39</f>
        <v>150000</v>
      </c>
      <c r="D32" s="48">
        <f>'[1]thu noi dia(HĐND)'!G39</f>
        <v>281887.67128599994</v>
      </c>
      <c r="E32" s="26">
        <f t="shared" si="2"/>
        <v>1.8792511419066662</v>
      </c>
      <c r="F32" s="38">
        <f t="shared" si="1"/>
        <v>0.7231906048264356</v>
      </c>
      <c r="G32" s="49">
        <f>'[1]thu noi dia(HĐND)'!P39</f>
        <v>389783.37025500002</v>
      </c>
    </row>
    <row r="33" spans="1:8" s="12" customFormat="1">
      <c r="A33" s="22">
        <v>1</v>
      </c>
      <c r="B33" s="40" t="s">
        <v>40</v>
      </c>
      <c r="C33" s="30">
        <f>[1]thu!E91</f>
        <v>110500</v>
      </c>
      <c r="D33" s="30">
        <f>[1]thu!G91</f>
        <v>205626.60978599999</v>
      </c>
      <c r="E33" s="26"/>
      <c r="F33" s="38"/>
      <c r="G33" s="50"/>
    </row>
    <row r="34" spans="1:8" s="12" customFormat="1">
      <c r="A34" s="22">
        <f>A33+1</f>
        <v>2</v>
      </c>
      <c r="B34" s="40" t="s">
        <v>41</v>
      </c>
      <c r="C34" s="30"/>
      <c r="D34" s="30"/>
      <c r="E34" s="26"/>
      <c r="F34" s="38"/>
      <c r="G34" s="50"/>
    </row>
    <row r="35" spans="1:8" s="12" customFormat="1">
      <c r="A35" s="22">
        <f>A34+1</f>
        <v>3</v>
      </c>
      <c r="B35" s="40" t="s">
        <v>42</v>
      </c>
      <c r="C35" s="30">
        <f>[1]thu!E89</f>
        <v>39500</v>
      </c>
      <c r="D35" s="30">
        <f>[1]thu!G89</f>
        <v>72704.656526999999</v>
      </c>
      <c r="E35" s="26"/>
      <c r="F35" s="38"/>
      <c r="G35" s="50"/>
    </row>
    <row r="36" spans="1:8" s="12" customFormat="1">
      <c r="A36" s="22">
        <f>A35+1</f>
        <v>4</v>
      </c>
      <c r="B36" s="40" t="s">
        <v>43</v>
      </c>
      <c r="C36" s="48"/>
      <c r="D36" s="48"/>
      <c r="E36" s="26"/>
      <c r="F36" s="38"/>
      <c r="G36" s="50"/>
    </row>
    <row r="37" spans="1:8" s="12" customFormat="1">
      <c r="A37" s="22">
        <v>5</v>
      </c>
      <c r="B37" s="40" t="s">
        <v>44</v>
      </c>
      <c r="C37" s="48"/>
      <c r="D37" s="48"/>
      <c r="E37" s="26"/>
      <c r="F37" s="38"/>
      <c r="G37" s="50"/>
    </row>
    <row r="38" spans="1:8" s="12" customFormat="1">
      <c r="A38" s="22">
        <v>6</v>
      </c>
      <c r="B38" s="23" t="s">
        <v>45</v>
      </c>
      <c r="C38" s="48"/>
      <c r="D38" s="48"/>
      <c r="E38" s="26"/>
      <c r="F38" s="38"/>
      <c r="G38" s="50"/>
    </row>
    <row r="39" spans="1:8" s="12" customFormat="1">
      <c r="A39" s="20" t="s">
        <v>17</v>
      </c>
      <c r="B39" s="51" t="s">
        <v>6</v>
      </c>
      <c r="C39" s="48"/>
      <c r="D39" s="48">
        <f>[1]thu!G102</f>
        <v>0</v>
      </c>
      <c r="E39" s="26"/>
      <c r="F39" s="38"/>
      <c r="G39" s="50"/>
    </row>
    <row r="40" spans="1:8" s="12" customFormat="1" ht="31.2">
      <c r="A40" s="11" t="s">
        <v>2</v>
      </c>
      <c r="B40" s="52" t="s">
        <v>46</v>
      </c>
      <c r="C40" s="21">
        <f>C41+C42</f>
        <v>6704000</v>
      </c>
      <c r="D40" s="21">
        <f>D41+D42</f>
        <v>7492468.4030569987</v>
      </c>
      <c r="E40" s="26">
        <f t="shared" si="2"/>
        <v>1.1176116353008649</v>
      </c>
      <c r="F40" s="38">
        <f t="shared" si="1"/>
        <v>1.0911951927684407</v>
      </c>
      <c r="G40" s="53">
        <f>G41+G42</f>
        <v>6866295.2812759997</v>
      </c>
      <c r="H40" s="14"/>
    </row>
    <row r="41" spans="1:8" s="1" customFormat="1">
      <c r="A41" s="13">
        <v>1</v>
      </c>
      <c r="B41" s="54" t="s">
        <v>47</v>
      </c>
      <c r="C41" s="28">
        <f>[1]thu!F156</f>
        <v>3329270</v>
      </c>
      <c r="D41" s="28">
        <f>[1]thu!I156</f>
        <v>3323129.5712429998</v>
      </c>
      <c r="E41" s="41">
        <f t="shared" si="2"/>
        <v>0.99815562307743133</v>
      </c>
      <c r="F41" s="32">
        <f t="shared" si="1"/>
        <v>1.1356711670707473</v>
      </c>
      <c r="G41" s="28">
        <v>2926137.1315909997</v>
      </c>
      <c r="H41" s="14"/>
    </row>
    <row r="42" spans="1:8" ht="16.2" thickBot="1">
      <c r="A42" s="55">
        <v>2</v>
      </c>
      <c r="B42" s="56" t="s">
        <v>48</v>
      </c>
      <c r="C42" s="29">
        <f>[1]thu!F155</f>
        <v>3374730</v>
      </c>
      <c r="D42" s="29">
        <f>[1]thu!I155</f>
        <v>4169338.831813999</v>
      </c>
      <c r="E42" s="57">
        <f t="shared" si="2"/>
        <v>1.2354584905500585</v>
      </c>
      <c r="F42" s="58">
        <f t="shared" si="1"/>
        <v>1.0581653510906208</v>
      </c>
      <c r="G42" s="28">
        <v>3940158.1496850001</v>
      </c>
      <c r="H42" s="14"/>
    </row>
  </sheetData>
  <mergeCells count="8">
    <mergeCell ref="D1:F1"/>
    <mergeCell ref="A4:F4"/>
    <mergeCell ref="A5:F5"/>
    <mergeCell ref="A8:A9"/>
    <mergeCell ref="B8:B9"/>
    <mergeCell ref="C8:C9"/>
    <mergeCell ref="D8:D9"/>
    <mergeCell ref="E8:F8"/>
  </mergeCells>
  <pageMargins left="0.70866141732283472" right="0.70866141732283472" top="0.74803149606299213" bottom="0.74803149606299213" header="0.31496062992125984" footer="0.31496062992125984"/>
  <pageSetup scale="7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Mau 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nghiabh</cp:lastModifiedBy>
  <cp:lastPrinted>2024-01-18T02:17:32Z</cp:lastPrinted>
  <dcterms:created xsi:type="dcterms:W3CDTF">2018-08-22T07:49:45Z</dcterms:created>
  <dcterms:modified xsi:type="dcterms:W3CDTF">2024-01-24T08:26:21Z</dcterms:modified>
</cp:coreProperties>
</file>