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ghiabh\Downloads\GOI ANH NGHIA DANG TREN CONG\"/>
    </mc:Choice>
  </mc:AlternateContent>
  <bookViews>
    <workbookView xWindow="0" yWindow="0" windowWidth="23040" windowHeight="8616"/>
  </bookViews>
  <sheets>
    <sheet name="Mau 61" sheetId="7" r:id="rId1"/>
  </sheets>
  <externalReferences>
    <externalReference r:id="rId2"/>
  </externalReferences>
  <calcPr calcId="162913"/>
</workbook>
</file>

<file path=xl/calcChain.xml><?xml version="1.0" encoding="utf-8"?>
<calcChain xmlns="http://schemas.openxmlformats.org/spreadsheetml/2006/main">
  <c r="D41" i="7" l="1"/>
  <c r="C41" i="7"/>
  <c r="D40" i="7"/>
  <c r="D39" i="7"/>
  <c r="G38" i="7"/>
  <c r="D38" i="7"/>
  <c r="E38" i="7" s="1"/>
  <c r="C38" i="7"/>
  <c r="G37" i="7"/>
  <c r="D37" i="7"/>
  <c r="C37" i="7"/>
  <c r="C35" i="7" s="1"/>
  <c r="D36" i="7"/>
  <c r="D35" i="7" s="1"/>
  <c r="C36" i="7"/>
  <c r="G35" i="7"/>
  <c r="G34" i="7"/>
  <c r="D34" i="7"/>
  <c r="C34" i="7"/>
  <c r="G33" i="7"/>
  <c r="D33" i="7"/>
  <c r="C33" i="7"/>
  <c r="G32" i="7"/>
  <c r="E32" i="7"/>
  <c r="D32" i="7"/>
  <c r="F32" i="7" s="1"/>
  <c r="C32" i="7"/>
  <c r="G31" i="7"/>
  <c r="F31" i="7"/>
  <c r="D31" i="7"/>
  <c r="C31" i="7"/>
  <c r="G30" i="7"/>
  <c r="F30" i="7"/>
  <c r="D30" i="7"/>
  <c r="C30" i="7"/>
  <c r="E30" i="7" s="1"/>
  <c r="G29" i="7"/>
  <c r="D29" i="7"/>
  <c r="C29" i="7"/>
  <c r="G28" i="7"/>
  <c r="D28" i="7"/>
  <c r="F28" i="7" s="1"/>
  <c r="C28" i="7"/>
  <c r="G27" i="7"/>
  <c r="D27" i="7"/>
  <c r="F27" i="7" s="1"/>
  <c r="C27" i="7"/>
  <c r="G26" i="7"/>
  <c r="F26" i="7"/>
  <c r="D26" i="7"/>
  <c r="E26" i="7" s="1"/>
  <c r="C26" i="7"/>
  <c r="G25" i="7"/>
  <c r="D25" i="7"/>
  <c r="E25" i="7" s="1"/>
  <c r="C25" i="7"/>
  <c r="G24" i="7"/>
  <c r="D24" i="7"/>
  <c r="C24" i="7"/>
  <c r="G23" i="7"/>
  <c r="D23" i="7"/>
  <c r="F23" i="7" s="1"/>
  <c r="C23" i="7"/>
  <c r="G22" i="7"/>
  <c r="D22" i="7"/>
  <c r="C22" i="7"/>
  <c r="G21" i="7"/>
  <c r="D21" i="7"/>
  <c r="F21" i="7" s="1"/>
  <c r="C21" i="7"/>
  <c r="G20" i="7"/>
  <c r="D20" i="7"/>
  <c r="F20" i="7" s="1"/>
  <c r="C20" i="7"/>
  <c r="G19" i="7"/>
  <c r="F19" i="7"/>
  <c r="D19" i="7"/>
  <c r="C19" i="7"/>
  <c r="D17" i="7"/>
  <c r="G16" i="7"/>
  <c r="D16" i="7"/>
  <c r="G15" i="7"/>
  <c r="D15" i="7"/>
  <c r="C15" i="7"/>
  <c r="G14" i="7"/>
  <c r="C14" i="7"/>
  <c r="C13" i="7" l="1"/>
  <c r="E23" i="7"/>
  <c r="G13" i="7"/>
  <c r="G17" i="7"/>
  <c r="F17" i="7" s="1"/>
  <c r="E27" i="7"/>
  <c r="C17" i="7"/>
  <c r="E17" i="7" s="1"/>
  <c r="F24" i="7"/>
  <c r="E22" i="7"/>
  <c r="F25" i="7"/>
  <c r="E19" i="7"/>
  <c r="F22" i="7"/>
  <c r="F29" i="7"/>
  <c r="F35" i="7"/>
  <c r="E35" i="7"/>
  <c r="D14" i="7"/>
  <c r="C12" i="7"/>
  <c r="C11" i="7" s="1"/>
  <c r="E28" i="7"/>
  <c r="E21" i="7"/>
  <c r="E37" i="7"/>
  <c r="E24" i="7"/>
  <c r="E29" i="7"/>
  <c r="E20" i="7"/>
  <c r="G12" i="7" l="1"/>
  <c r="G11" i="7" s="1"/>
  <c r="D13" i="7"/>
  <c r="F14" i="7"/>
  <c r="E14" i="7"/>
  <c r="F13" i="7" l="1"/>
  <c r="E13" i="7"/>
  <c r="D12" i="7"/>
  <c r="D11" i="7" l="1"/>
  <c r="F12" i="7"/>
  <c r="E12" i="7"/>
  <c r="E11" i="7" l="1"/>
  <c r="F11" i="7"/>
</calcChain>
</file>

<file path=xl/sharedStrings.xml><?xml version="1.0" encoding="utf-8"?>
<sst xmlns="http://schemas.openxmlformats.org/spreadsheetml/2006/main" count="58" uniqueCount="56">
  <si>
    <t>STT</t>
  </si>
  <si>
    <t>A</t>
  </si>
  <si>
    <t>B</t>
  </si>
  <si>
    <t>I</t>
  </si>
  <si>
    <t>II</t>
  </si>
  <si>
    <t>Chi thường xuyên</t>
  </si>
  <si>
    <t>Chi trả nợ lãi các khoản do chính quyền địa phương vay</t>
  </si>
  <si>
    <t>Chi bổ sung quỹ dự trữ tài chính</t>
  </si>
  <si>
    <t>Dự phòng ngân sách</t>
  </si>
  <si>
    <t>C</t>
  </si>
  <si>
    <t>D</t>
  </si>
  <si>
    <t>UBND TỈNH ĐỒNG THÁP</t>
  </si>
  <si>
    <t>Đơn vị tính: triệu đồng</t>
  </si>
  <si>
    <t xml:space="preserve"> Chỉ tiêu</t>
  </si>
  <si>
    <t>Cùng kỳ năm trước</t>
  </si>
  <si>
    <t>3=2/1</t>
  </si>
  <si>
    <t>III</t>
  </si>
  <si>
    <t>Chi trả nợ gốc vốn vay kênh cố hóa kênh mương, cụm tuyến dân cư</t>
  </si>
  <si>
    <t>IV</t>
  </si>
  <si>
    <t>V</t>
  </si>
  <si>
    <t>Biểu số 61/CK-NSNN</t>
  </si>
  <si>
    <t>Dự toán năm  2023 (HĐND Tỉnh)</t>
  </si>
  <si>
    <t>So sánh thực hiện với (%)</t>
  </si>
  <si>
    <t>Dự toán năm</t>
  </si>
  <si>
    <t>TỔNG CHI NGÂN SÁCH ĐỊA PHƯƠNG</t>
  </si>
  <si>
    <t>CHI CÂN ĐỐI NGÂN SÁCH ĐỊA PHƯƠNG (I+…+IV)</t>
  </si>
  <si>
    <t>Chi đầu tư phát triển</t>
  </si>
  <si>
    <t>Chi đầu tư cho các dự án (1)</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</si>
  <si>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</si>
  <si>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</si>
  <si>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</si>
  <si>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</si>
  <si>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</si>
  <si>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</si>
  <si>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</si>
  <si>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</si>
  <si>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</si>
  <si>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</si>
  <si>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</si>
  <si>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</si>
  <si>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</si>
  <si>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ANQP địa phương</t>
  </si>
  <si>
    <t>Chi khác</t>
  </si>
  <si>
    <t>VI</t>
  </si>
  <si>
    <t>Chi tạo nguồn, điều chỉnh tiền lương</t>
  </si>
  <si>
    <t>CHI TỪ NGUỒN BỔ SUNG CÓ MỤC TIÊU TỪ NGÂN SÁCH TRUNG ƯƠNG CHO NGÂN SÁCH ĐỊA PHƯƠNG</t>
  </si>
  <si>
    <t>Chương trình mục tiêu quốc gia</t>
  </si>
  <si>
    <t xml:space="preserve">Cho các chương trình dự án quan trọng vốn đầu tư </t>
  </si>
  <si>
    <t>Cho các nhiệm vụ, chính sách kinh phí thường xuyên</t>
  </si>
  <si>
    <t>CHI CHUYỂN NGUỒN NGÂN SÁCH NĂM SAU</t>
  </si>
  <si>
    <t>E</t>
  </si>
  <si>
    <t>CHI ĐẦU TƯ TỪ NGUỒN VỐN CHO VAY VỀ CHO VAY LẠI</t>
  </si>
  <si>
    <t xml:space="preserve">       SỞ TÀI CHÍNH</t>
  </si>
  <si>
    <t>ƯỚC THỰC HIỆN CHI NGÂN SÁCH NGÂN SÁCH ĐỊA PHƯƠNG NĂM 2023</t>
  </si>
  <si>
    <t>Ước thực hiện năm 2023</t>
  </si>
  <si>
    <t>(Kèm theo Quyết định số 13 /QĐ-STC ngày  15 /  01 /2024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</si>
</sst>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_(@_)"/>
    <numFmt numFmtId="165" formatCode="_(* #,##0_);_(* \(#,##0\);_(* &quot;-&quot;??_);_(@_)"/>
  </numFmts>
  <fonts count="13">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1"/>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s>
  <cellStyleXfs count="12">
    <xf numFmtId="0" fontId="0" fillId="0" borderId="0"/>
    <xf numFmtId="43" fontId="9" fillId="0" borderId="0" applyFont="0" applyFill="0" applyBorder="0" applyAlignment="0" applyProtection="0"/>
    <xf numFmtId="44" fontId="9" fillId="0" borderId="0" applyFont="0" applyFill="0" applyBorder="0" applyAlignment="0" applyProtection="0"/>
    <xf numFmtId="164"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43" fontId="11" fillId="0" borderId="0" applyFont="0" applyFill="0" applyBorder="0" applyAlignment="0" applyProtection="0"/>
  </cellStyleXfs>
  <cellXfs count="74">
    <xf numFmtId="0" fontId="0" fillId="0" borderId="0" xfId="0"/>
    <xf numFmtId="0" fontId="4" fillId="0" borderId="0" xfId="0" applyFont="1"/>
    <xf numFmtId="0" fontId="3" fillId="0" borderId="0" xfId="0" applyFont="1"/>
    <xf numFmtId="3" fontId="4" fillId="0" borderId="1" xfId="0" applyNumberFormat="1" applyFont="1" applyBorder="1" applyAlignment="1">
      <alignment horizontal="right" vertical="center"/>
    </xf>
    <xf numFmtId="3" fontId="4" fillId="0" borderId="1" xfId="0" applyNumberFormat="1" applyFont="1" applyBorder="1" applyAlignment="1">
      <alignment vertical="center"/>
    </xf>
    <xf numFmtId="3" fontId="3" fillId="0" borderId="1" xfId="0" applyNumberFormat="1" applyFont="1" applyBorder="1" applyAlignment="1">
      <alignment vertical="center"/>
    </xf>
    <xf numFmtId="0" fontId="3" fillId="0" borderId="0" xfId="0" applyFont="1" applyAlignment="1">
      <alignment horizontal="center"/>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49" fontId="4" fillId="0" borderId="1" xfId="0" applyNumberFormat="1"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3" fontId="4" fillId="0" borderId="17" xfId="0" applyNumberFormat="1" applyFont="1" applyBorder="1" applyAlignment="1">
      <alignment vertical="center"/>
    </xf>
    <xf numFmtId="0" fontId="12" fillId="0" borderId="0" xfId="0" applyFont="1" applyAlignment="1">
      <alignment horizontal="center" vertical="top" wrapText="1"/>
    </xf>
    <xf numFmtId="0" fontId="3" fillId="0" borderId="11" xfId="0" applyFont="1" applyBorder="1" applyAlignment="1">
      <alignment horizontal="center" vertical="center" wrapText="1"/>
    </xf>
    <xf numFmtId="4" fontId="3" fillId="0" borderId="2" xfId="0" applyNumberFormat="1" applyFont="1" applyBorder="1" applyAlignment="1">
      <alignment vertical="center"/>
    </xf>
    <xf numFmtId="4" fontId="3" fillId="0" borderId="1" xfId="0" applyNumberFormat="1" applyFont="1" applyBorder="1" applyAlignment="1">
      <alignment vertical="center"/>
    </xf>
    <xf numFmtId="4" fontId="4" fillId="0" borderId="17" xfId="0" applyNumberFormat="1" applyFont="1" applyBorder="1" applyAlignment="1">
      <alignment vertical="center"/>
    </xf>
    <xf numFmtId="4" fontId="4" fillId="0" borderId="1" xfId="0" applyNumberFormat="1" applyFont="1" applyBorder="1" applyAlignment="1">
      <alignment vertical="center"/>
    </xf>
    <xf numFmtId="0" fontId="4" fillId="0" borderId="1" xfId="0" applyFont="1" applyBorder="1"/>
    <xf numFmtId="3" fontId="4" fillId="0" borderId="1" xfId="0" applyNumberFormat="1" applyFont="1" applyBorder="1"/>
    <xf numFmtId="4" fontId="4" fillId="0" borderId="2" xfId="0" applyNumberFormat="1" applyFont="1" applyBorder="1"/>
    <xf numFmtId="0" fontId="3" fillId="0" borderId="1" xfId="0" applyFont="1" applyBorder="1"/>
    <xf numFmtId="0" fontId="3" fillId="0" borderId="1" xfId="0" applyFont="1" applyBorder="1" applyAlignment="1">
      <alignment horizontal="left" vertical="center"/>
    </xf>
    <xf numFmtId="0" fontId="4" fillId="0" borderId="11" xfId="0" applyFont="1" applyBorder="1" applyAlignment="1">
      <alignment horizontal="center" vertical="center" wrapText="1"/>
    </xf>
    <xf numFmtId="49" fontId="4" fillId="0" borderId="1" xfId="0" applyNumberFormat="1" applyFont="1" applyBorder="1" applyAlignment="1">
      <alignment horizontal="left" vertical="center" wrapText="1" shrinkToFit="1"/>
    </xf>
    <xf numFmtId="49" fontId="4" fillId="0" borderId="1" xfId="0" applyNumberFormat="1" applyFont="1" applyBorder="1" applyAlignment="1">
      <alignment vertical="center"/>
    </xf>
    <xf numFmtId="3" fontId="4" fillId="0" borderId="3" xfId="0" applyNumberFormat="1" applyFont="1" applyBorder="1"/>
    <xf numFmtId="0" fontId="3" fillId="0" borderId="3" xfId="0" applyFont="1" applyBorder="1"/>
    <xf numFmtId="0" fontId="3" fillId="0" borderId="4" xfId="0" applyFont="1" applyBorder="1"/>
    <xf numFmtId="3" fontId="3" fillId="0" borderId="1" xfId="0" applyNumberFormat="1" applyFont="1" applyBorder="1"/>
    <xf numFmtId="0" fontId="3" fillId="0" borderId="1" xfId="0" applyFont="1" applyBorder="1" applyAlignment="1">
      <alignment horizontal="justify" wrapText="1"/>
    </xf>
    <xf numFmtId="0" fontId="3" fillId="0" borderId="1" xfId="0" applyFont="1" applyBorder="1" applyAlignment="1">
      <alignment horizontal="left" wrapText="1"/>
    </xf>
    <xf numFmtId="0" fontId="4" fillId="0" borderId="12" xfId="0" applyFont="1" applyBorder="1" applyAlignment="1">
      <alignment horizontal="center" vertical="center" wrapText="1"/>
    </xf>
    <xf numFmtId="0" fontId="3" fillId="0" borderId="0" xfId="0" applyFont="1" applyAlignment="1">
      <alignment horizontal="right"/>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3" fontId="4" fillId="0" borderId="0" xfId="0" applyNumberFormat="1" applyFont="1"/>
    <xf numFmtId="0" fontId="4" fillId="0" borderId="17" xfId="0" applyFont="1" applyBorder="1"/>
    <xf numFmtId="4" fontId="4" fillId="0" borderId="18" xfId="0" applyNumberFormat="1" applyFont="1" applyBorder="1" applyAlignment="1">
      <alignment vertical="center"/>
    </xf>
    <xf numFmtId="3" fontId="4" fillId="0" borderId="19" xfId="0" applyNumberFormat="1" applyFont="1" applyBorder="1" applyAlignment="1">
      <alignment vertical="center"/>
    </xf>
    <xf numFmtId="4" fontId="4" fillId="0" borderId="2" xfId="0" applyNumberFormat="1" applyFont="1" applyBorder="1" applyAlignment="1">
      <alignment vertical="center"/>
    </xf>
    <xf numFmtId="3" fontId="4" fillId="0" borderId="21" xfId="0" applyNumberFormat="1" applyFont="1" applyBorder="1" applyAlignment="1">
      <alignment vertical="center"/>
    </xf>
    <xf numFmtId="3" fontId="4" fillId="0" borderId="20" xfId="0" applyNumberFormat="1" applyFont="1" applyBorder="1" applyAlignment="1">
      <alignment horizontal="right" vertical="center"/>
    </xf>
    <xf numFmtId="165" fontId="3" fillId="0" borderId="1" xfId="11" applyNumberFormat="1" applyFont="1" applyFill="1" applyBorder="1" applyAlignment="1">
      <alignment vertical="center"/>
    </xf>
    <xf numFmtId="3" fontId="3" fillId="0" borderId="0" xfId="0" applyNumberFormat="1" applyFont="1" applyAlignment="1">
      <alignment vertical="center"/>
    </xf>
    <xf numFmtId="165" fontId="3" fillId="0" borderId="20" xfId="11" applyNumberFormat="1" applyFont="1" applyFill="1" applyBorder="1" applyAlignment="1">
      <alignment vertical="center"/>
    </xf>
    <xf numFmtId="3" fontId="4" fillId="0" borderId="0" xfId="0" applyNumberFormat="1" applyFont="1" applyAlignment="1">
      <alignment horizontal="right" vertical="center"/>
    </xf>
    <xf numFmtId="0" fontId="4" fillId="0" borderId="1" xfId="0" applyFont="1" applyBorder="1" applyAlignment="1">
      <alignment horizontal="left" vertical="center"/>
    </xf>
    <xf numFmtId="3" fontId="4" fillId="0" borderId="0" xfId="0" applyNumberFormat="1" applyFont="1" applyAlignment="1">
      <alignment vertical="center"/>
    </xf>
    <xf numFmtId="165" fontId="4" fillId="0" borderId="1" xfId="11" applyNumberFormat="1" applyFont="1" applyFill="1" applyBorder="1" applyAlignment="1"/>
    <xf numFmtId="4" fontId="4" fillId="0" borderId="1" xfId="0" applyNumberFormat="1" applyFont="1" applyBorder="1"/>
    <xf numFmtId="4" fontId="4" fillId="0" borderId="2" xfId="0" applyNumberFormat="1" applyFont="1" applyBorder="1" applyAlignment="1">
      <alignment wrapText="1"/>
    </xf>
    <xf numFmtId="49" fontId="4" fillId="0" borderId="1" xfId="0" applyNumberFormat="1" applyFont="1" applyBorder="1" applyAlignment="1">
      <alignment wrapText="1"/>
    </xf>
    <xf numFmtId="49" fontId="3" fillId="0" borderId="1" xfId="0" applyNumberFormat="1" applyFont="1" applyBorder="1" applyAlignment="1">
      <alignment vertical="center"/>
    </xf>
    <xf numFmtId="3" fontId="3" fillId="0" borderId="0" xfId="0" applyNumberFormat="1" applyFont="1"/>
    <xf numFmtId="165" fontId="3" fillId="0" borderId="2" xfId="11" applyNumberFormat="1" applyFont="1" applyFill="1" applyBorder="1" applyAlignment="1">
      <alignment vertical="center"/>
    </xf>
    <xf numFmtId="0" fontId="4" fillId="0" borderId="3" xfId="0" applyFont="1" applyBorder="1" applyAlignment="1">
      <alignment wrapText="1"/>
    </xf>
    <xf numFmtId="0" fontId="12"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euttd/Documents/Zalo%20Received%20Files/Thu%20chi%20va%20DBT%2031-12-2023%20(H)%20KX%20ngay%2010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7440000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110.23478306220949</v>
          </cell>
        </row>
      </sheetData>
      <sheetData sheetId="540"/>
      <sheetData sheetId="541">
        <row r="10">
          <cell r="O10">
            <v>105.89831145608815</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3561000</v>
          </cell>
        </row>
        <row r="21">
          <cell r="F21">
            <v>8544759.1828080006</v>
          </cell>
          <cell r="M21">
            <v>7339598.5811970001</v>
          </cell>
        </row>
        <row r="38">
          <cell r="C38"/>
          <cell r="F38">
            <v>8460.3001600000007</v>
          </cell>
          <cell r="M38">
            <v>0</v>
          </cell>
        </row>
        <row r="39">
          <cell r="F39">
            <v>87414.101058999993</v>
          </cell>
          <cell r="M39">
            <v>46090.084999999999</v>
          </cell>
        </row>
        <row r="41">
          <cell r="F41">
            <v>8932250.9268069994</v>
          </cell>
        </row>
        <row r="42">
          <cell r="C42">
            <v>1793642</v>
          </cell>
          <cell r="F42">
            <v>1397292.821795</v>
          </cell>
          <cell r="M42">
            <v>1451244.739384</v>
          </cell>
        </row>
        <row r="47">
          <cell r="C47">
            <v>136670</v>
          </cell>
          <cell r="F47">
            <v>120224.278838</v>
          </cell>
          <cell r="M47">
            <v>95011.194724999994</v>
          </cell>
        </row>
        <row r="49">
          <cell r="C49">
            <v>31000</v>
          </cell>
          <cell r="F49">
            <v>17489.163593000001</v>
          </cell>
          <cell r="M49">
            <v>17590.746747000001</v>
          </cell>
        </row>
        <row r="50">
          <cell r="C50">
            <v>4179745</v>
          </cell>
          <cell r="F50">
            <v>3782251.8309610002</v>
          </cell>
          <cell r="M50">
            <v>3281712.7455130001</v>
          </cell>
        </row>
        <row r="53">
          <cell r="C53">
            <v>750000</v>
          </cell>
          <cell r="F53">
            <v>795471.72071999998</v>
          </cell>
          <cell r="M53">
            <v>854466.90196199995</v>
          </cell>
        </row>
        <row r="54">
          <cell r="C54">
            <v>78978</v>
          </cell>
          <cell r="F54">
            <v>98525.173746</v>
          </cell>
          <cell r="M54">
            <v>88209.813716000004</v>
          </cell>
        </row>
        <row r="55">
          <cell r="C55">
            <v>42757</v>
          </cell>
          <cell r="F55">
            <v>21329.126493</v>
          </cell>
          <cell r="M55">
            <v>24969.780467</v>
          </cell>
        </row>
        <row r="56">
          <cell r="C56">
            <v>38378</v>
          </cell>
          <cell r="F56">
            <v>38410.577160000001</v>
          </cell>
          <cell r="M56">
            <v>47751.846409999998</v>
          </cell>
        </row>
        <row r="57">
          <cell r="C57">
            <v>539140</v>
          </cell>
          <cell r="F57">
            <v>585678.79981600004</v>
          </cell>
          <cell r="M57">
            <v>631567.00920099998</v>
          </cell>
        </row>
        <row r="58">
          <cell r="C58">
            <v>1388540</v>
          </cell>
          <cell r="F58">
            <v>1617009.9074260001</v>
          </cell>
          <cell r="M58">
            <v>1530692.779234</v>
          </cell>
        </row>
        <row r="62">
          <cell r="C62">
            <v>326504</v>
          </cell>
          <cell r="F62">
            <v>413384.31818100001</v>
          </cell>
          <cell r="M62">
            <v>454067.805819</v>
          </cell>
        </row>
        <row r="65">
          <cell r="C65">
            <v>48511</v>
          </cell>
          <cell r="F65">
            <v>45183.208078000003</v>
          </cell>
          <cell r="M65">
            <v>68051.102180999995</v>
          </cell>
        </row>
        <row r="66">
          <cell r="C66">
            <v>2000</v>
          </cell>
          <cell r="F66">
            <v>2000</v>
          </cell>
          <cell r="M66">
            <v>2000</v>
          </cell>
        </row>
        <row r="67">
          <cell r="C67">
            <v>274623</v>
          </cell>
          <cell r="F67">
            <v>0</v>
          </cell>
          <cell r="M67">
            <v>0</v>
          </cell>
        </row>
        <row r="69">
          <cell r="C69">
            <v>0</v>
          </cell>
          <cell r="F69">
            <v>0</v>
          </cell>
          <cell r="M69">
            <v>0</v>
          </cell>
        </row>
        <row r="71">
          <cell r="C71">
            <v>0</v>
          </cell>
          <cell r="F71">
            <v>2437.6506370000002</v>
          </cell>
        </row>
        <row r="72">
          <cell r="F72">
            <v>40316.960705999998</v>
          </cell>
          <cell r="M72">
            <v>66411.331999999995</v>
          </cell>
        </row>
        <row r="73">
          <cell r="F73">
            <v>566020.12204499997</v>
          </cell>
        </row>
        <row r="77">
          <cell r="F77">
            <v>411564.08918300044</v>
          </cell>
        </row>
        <row r="78">
          <cell r="M78">
            <v>1567739.8359999999</v>
          </cell>
        </row>
        <row r="79">
          <cell r="C79">
            <v>132171</v>
          </cell>
          <cell r="G79">
            <v>124626.154046</v>
          </cell>
        </row>
        <row r="82">
          <cell r="C82">
            <v>2285800</v>
          </cell>
          <cell r="F82">
            <v>2216197.5394230001</v>
          </cell>
          <cell r="M82"/>
        </row>
        <row r="83">
          <cell r="C83">
            <v>179036</v>
          </cell>
          <cell r="F83">
            <v>63334</v>
          </cell>
          <cell r="M83"/>
        </row>
        <row r="93">
          <cell r="C93">
            <v>31500</v>
          </cell>
          <cell r="G93">
            <v>19304.954600000001</v>
          </cell>
        </row>
      </sheetData>
      <sheetData sheetId="555"/>
      <sheetData sheetId="556"/>
      <sheetData sheetId="557"/>
      <sheetData sheetId="558"/>
      <sheetData sheetId="559">
        <row r="89">
          <cell r="E89">
            <v>39500</v>
          </cell>
        </row>
      </sheetData>
      <sheetData sheetId="560"/>
      <sheetData sheetId="561"/>
      <sheetData sheetId="562"/>
      <sheetData sheetId="563"/>
      <sheetData sheetId="564"/>
      <sheetData sheetId="565"/>
      <sheetData sheetId="566"/>
      <sheetData sheetId="567"/>
      <sheetData sheetId="5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41"/>
  <sheetViews>
    <sheetView tabSelected="1" workbookViewId="0">
      <selection activeCell="D8" sqref="D8:D9"/>
    </sheetView>
  </sheetViews>
  <sheetFormatPr defaultColWidth="9.109375" defaultRowHeight="15.6"/>
  <cols>
    <col min="1" max="1" width="5.33203125" style="6" customWidth="1"/>
    <col min="2" max="2" width="54.88671875" style="2" customWidth="1"/>
    <col min="3" max="3" width="16" style="2" customWidth="1"/>
    <col min="4" max="4" width="15.109375" style="2" customWidth="1"/>
    <col min="5" max="5" width="13.5546875" style="2" customWidth="1"/>
    <col min="6" max="6" width="12.6640625" style="2" customWidth="1"/>
    <col min="7" max="7" width="14.33203125" style="2" hidden="1" customWidth="1"/>
    <col min="8" max="224" width="9.109375" style="2"/>
    <col min="225" max="225" width="5.33203125" style="2" customWidth="1"/>
    <col min="226" max="226" width="40.33203125" style="2" customWidth="1"/>
    <col min="227" max="227" width="16.5546875" style="2" customWidth="1"/>
    <col min="228" max="228" width="17.33203125" style="2" customWidth="1"/>
    <col min="229" max="230" width="12.6640625" style="2" customWidth="1"/>
    <col min="231" max="231" width="14.6640625" style="2" customWidth="1"/>
    <col min="232" max="232" width="12.6640625" style="2" customWidth="1"/>
    <col min="233" max="235" width="14.44140625" style="2" customWidth="1"/>
    <col min="236" max="236" width="9.88671875" style="2" customWidth="1"/>
    <col min="237" max="237" width="9.6640625" style="2" customWidth="1"/>
    <col min="238" max="238" width="8.6640625" style="2" customWidth="1"/>
    <col min="239" max="16384" width="9.109375" style="2"/>
  </cols>
  <sheetData>
    <row r="1" spans="1:224">
      <c r="B1" s="2" t="s">
        <v>11</v>
      </c>
      <c r="F1" s="43" t="s">
        <v>20</v>
      </c>
    </row>
    <row r="2" spans="1:224">
      <c r="B2" s="1" t="s">
        <v>52</v>
      </c>
    </row>
    <row r="3" spans="1:224" ht="16.5" customHeight="1"/>
    <row r="4" spans="1:224">
      <c r="A4" s="67" t="s">
        <v>53</v>
      </c>
      <c r="B4" s="67"/>
      <c r="C4" s="67"/>
      <c r="D4" s="67"/>
      <c r="E4" s="67"/>
      <c r="F4" s="6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row>
    <row r="5" spans="1:224">
      <c r="A5" s="68" t="s">
        <v>55</v>
      </c>
      <c r="B5" s="68"/>
      <c r="C5" s="68"/>
      <c r="D5" s="68"/>
      <c r="E5" s="68"/>
      <c r="F5" s="68"/>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row>
    <row r="6" spans="1:224">
      <c r="A6" s="22"/>
      <c r="B6" s="22"/>
      <c r="C6" s="22"/>
      <c r="D6" s="22"/>
      <c r="E6" s="22"/>
      <c r="F6" s="22"/>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row>
    <row r="7" spans="1:224" ht="18.75" customHeight="1" thickBot="1">
      <c r="B7" s="8"/>
      <c r="C7" s="8"/>
      <c r="D7" s="9"/>
      <c r="F7" s="10" t="s">
        <v>12</v>
      </c>
    </row>
    <row r="8" spans="1:224" s="11" customFormat="1" ht="16.2" thickTop="1">
      <c r="A8" s="69" t="s">
        <v>0</v>
      </c>
      <c r="B8" s="71" t="s">
        <v>13</v>
      </c>
      <c r="C8" s="71" t="s">
        <v>21</v>
      </c>
      <c r="D8" s="71" t="s">
        <v>54</v>
      </c>
      <c r="E8" s="71" t="s">
        <v>22</v>
      </c>
      <c r="F8" s="73"/>
    </row>
    <row r="9" spans="1:224" s="11" customFormat="1" ht="40.5" customHeight="1">
      <c r="A9" s="70"/>
      <c r="B9" s="72"/>
      <c r="C9" s="72"/>
      <c r="D9" s="72"/>
      <c r="E9" s="12" t="s">
        <v>23</v>
      </c>
      <c r="F9" s="44" t="s">
        <v>14</v>
      </c>
    </row>
    <row r="10" spans="1:224" s="11" customFormat="1" ht="40.5" customHeight="1">
      <c r="A10" s="18" t="s">
        <v>1</v>
      </c>
      <c r="B10" s="19" t="s">
        <v>2</v>
      </c>
      <c r="C10" s="19">
        <v>1</v>
      </c>
      <c r="D10" s="19">
        <v>2</v>
      </c>
      <c r="E10" s="19" t="s">
        <v>15</v>
      </c>
      <c r="F10" s="45">
        <v>4</v>
      </c>
    </row>
    <row r="11" spans="1:224" s="14" customFormat="1" ht="18" customHeight="1">
      <c r="A11" s="20"/>
      <c r="B11" s="47" t="s">
        <v>24</v>
      </c>
      <c r="C11" s="21">
        <f>C12+C35+C41+C39+C40</f>
        <v>15819995</v>
      </c>
      <c r="D11" s="21">
        <f>D12+D35+D41+D39+D40</f>
        <v>17636944.076777</v>
      </c>
      <c r="E11" s="26">
        <f>D11/C11*100</f>
        <v>111.48514317973553</v>
      </c>
      <c r="F11" s="48">
        <f>D11/G11*100</f>
        <v>110.23478306220949</v>
      </c>
      <c r="G11" s="49">
        <f>G12+G36+G41+G40</f>
        <v>15999436.463556001</v>
      </c>
    </row>
    <row r="12" spans="1:224" s="14" customFormat="1" ht="18" customHeight="1">
      <c r="A12" s="13" t="s">
        <v>1</v>
      </c>
      <c r="B12" s="28" t="s">
        <v>25</v>
      </c>
      <c r="C12" s="4">
        <f>C13+C17+C32+C33+C34+C31</f>
        <v>13191488</v>
      </c>
      <c r="D12" s="4">
        <f>D13+D17+D32+D33+D34+D31</f>
        <v>14195580.256774001</v>
      </c>
      <c r="E12" s="27">
        <f>D12/C12*100</f>
        <v>107.61166789352347</v>
      </c>
      <c r="F12" s="50">
        <f>D12/G12*100</f>
        <v>88.725501608191763</v>
      </c>
      <c r="G12" s="51">
        <f>G13+G17+G32+G33+G34+G31</f>
        <v>15999436.463556001</v>
      </c>
    </row>
    <row r="13" spans="1:224" s="14" customFormat="1" ht="18" customHeight="1">
      <c r="A13" s="13" t="s">
        <v>3</v>
      </c>
      <c r="B13" s="28" t="s">
        <v>26</v>
      </c>
      <c r="C13" s="3">
        <f>C14+C15+C16</f>
        <v>3561000</v>
      </c>
      <c r="D13" s="3">
        <f>D14+D15+D16</f>
        <v>5258891.6793299997</v>
      </c>
      <c r="E13" s="27">
        <f>D13/C13*100</f>
        <v>147.68019318534118</v>
      </c>
      <c r="F13" s="50">
        <f>D13/G13*100</f>
        <v>71.203809380688128</v>
      </c>
      <c r="G13" s="52">
        <f>G14+G15+G16</f>
        <v>7385688.6661970001</v>
      </c>
    </row>
    <row r="14" spans="1:224" s="16" customFormat="1" ht="18" customHeight="1">
      <c r="A14" s="15">
        <v>1</v>
      </c>
      <c r="B14" s="31" t="s">
        <v>27</v>
      </c>
      <c r="C14" s="5">
        <f>[1]Chi!C14</f>
        <v>3561000</v>
      </c>
      <c r="D14" s="53">
        <f>[1]Chi!F21-D35-D40</f>
        <v>5163017.2781109996</v>
      </c>
      <c r="E14" s="27">
        <f>D14/C14*100</f>
        <v>144.98784830415613</v>
      </c>
      <c r="F14" s="50">
        <f>D14/G14*100</f>
        <v>70.344681946747201</v>
      </c>
      <c r="G14" s="54">
        <f>[1]Chi!M21-G40</f>
        <v>7339598.5811970001</v>
      </c>
    </row>
    <row r="15" spans="1:224" s="16" customFormat="1" ht="62.4">
      <c r="A15" s="15">
        <v>2</v>
      </c>
      <c r="B15" s="40" t="s">
        <v>28</v>
      </c>
      <c r="C15" s="53">
        <f>[1]Chi!C38</f>
        <v>0</v>
      </c>
      <c r="D15" s="53">
        <f>[1]Chi!F38</f>
        <v>8460.3001600000007</v>
      </c>
      <c r="E15" s="25"/>
      <c r="F15" s="24"/>
      <c r="G15" s="54">
        <f>[1]Chi!M38</f>
        <v>0</v>
      </c>
    </row>
    <row r="16" spans="1:224" s="16" customFormat="1" ht="16.5" customHeight="1">
      <c r="A16" s="15">
        <v>3</v>
      </c>
      <c r="B16" s="41" t="s">
        <v>29</v>
      </c>
      <c r="C16" s="53"/>
      <c r="D16" s="53">
        <f>[1]Chi!F39</f>
        <v>87414.101058999993</v>
      </c>
      <c r="E16" s="25"/>
      <c r="F16" s="24"/>
      <c r="G16" s="55">
        <f>[1]Chi!M39</f>
        <v>46090.084999999999</v>
      </c>
    </row>
    <row r="17" spans="1:7" s="14" customFormat="1" ht="16.5" customHeight="1">
      <c r="A17" s="13" t="s">
        <v>4</v>
      </c>
      <c r="B17" s="28" t="s">
        <v>5</v>
      </c>
      <c r="C17" s="3">
        <f>SUM(C19:C30)</f>
        <v>9353865</v>
      </c>
      <c r="D17" s="3">
        <f>[1]Chi!F41</f>
        <v>8932250.9268069994</v>
      </c>
      <c r="E17" s="27">
        <f>D17/C17*100</f>
        <v>95.492621785828632</v>
      </c>
      <c r="F17" s="50">
        <f>D17/G17*100</f>
        <v>104.52778498560554</v>
      </c>
      <c r="G17" s="52">
        <f>SUM(G19:G30)</f>
        <v>8545336.4653590005</v>
      </c>
    </row>
    <row r="18" spans="1:7" s="14" customFormat="1" ht="16.5" customHeight="1">
      <c r="A18" s="13"/>
      <c r="B18" s="31" t="s">
        <v>30</v>
      </c>
      <c r="C18" s="3"/>
      <c r="D18" s="3"/>
      <c r="E18" s="27"/>
      <c r="F18" s="50"/>
      <c r="G18" s="56"/>
    </row>
    <row r="19" spans="1:7" s="16" customFormat="1" ht="16.5" customHeight="1">
      <c r="A19" s="15">
        <v>1</v>
      </c>
      <c r="B19" s="31" t="s">
        <v>31</v>
      </c>
      <c r="C19" s="5">
        <f>[1]Chi!C50</f>
        <v>4179745</v>
      </c>
      <c r="D19" s="5">
        <f>[1]Chi!F50</f>
        <v>3782251.8309610002</v>
      </c>
      <c r="E19" s="25">
        <f t="shared" ref="E19:E30" si="0">D19/C19*100</f>
        <v>90.490013887473992</v>
      </c>
      <c r="F19" s="24">
        <f t="shared" ref="F19:F32" si="1">D19/G19*100</f>
        <v>115.25237350930165</v>
      </c>
      <c r="G19" s="54">
        <f>[1]Chi!M50</f>
        <v>3281712.7455130001</v>
      </c>
    </row>
    <row r="20" spans="1:7" s="16" customFormat="1" ht="16.5" customHeight="1">
      <c r="A20" s="15">
        <v>2</v>
      </c>
      <c r="B20" s="31" t="s">
        <v>32</v>
      </c>
      <c r="C20" s="5">
        <f>[1]Chi!C49</f>
        <v>31000</v>
      </c>
      <c r="D20" s="5">
        <f>[1]Chi!F49</f>
        <v>17489.163593000001</v>
      </c>
      <c r="E20" s="25">
        <f t="shared" si="0"/>
        <v>56.416656751612905</v>
      </c>
      <c r="F20" s="24">
        <f t="shared" si="1"/>
        <v>99.422519376459533</v>
      </c>
      <c r="G20" s="54">
        <f>[1]Chi!M49</f>
        <v>17590.746747000001</v>
      </c>
    </row>
    <row r="21" spans="1:7" s="16" customFormat="1" ht="16.5" customHeight="1">
      <c r="A21" s="15">
        <v>3</v>
      </c>
      <c r="B21" s="31" t="s">
        <v>33</v>
      </c>
      <c r="C21" s="5">
        <f>[1]Chi!C53</f>
        <v>750000</v>
      </c>
      <c r="D21" s="5">
        <f>[1]Chi!F53</f>
        <v>795471.72071999998</v>
      </c>
      <c r="E21" s="25">
        <f t="shared" si="0"/>
        <v>106.06289609599999</v>
      </c>
      <c r="F21" s="24">
        <f t="shared" si="1"/>
        <v>93.095673910067546</v>
      </c>
      <c r="G21" s="54">
        <f>[1]Chi!M53</f>
        <v>854466.90196199995</v>
      </c>
    </row>
    <row r="22" spans="1:7" s="16" customFormat="1" ht="16.5" customHeight="1">
      <c r="A22" s="15">
        <v>4</v>
      </c>
      <c r="B22" s="31" t="s">
        <v>34</v>
      </c>
      <c r="C22" s="5">
        <f>[1]Chi!C54</f>
        <v>78978</v>
      </c>
      <c r="D22" s="5">
        <f>[1]Chi!F54</f>
        <v>98525.173746</v>
      </c>
      <c r="E22" s="25">
        <f t="shared" si="0"/>
        <v>124.75015035326294</v>
      </c>
      <c r="F22" s="24">
        <f t="shared" si="1"/>
        <v>111.69411837010708</v>
      </c>
      <c r="G22" s="54">
        <f>[1]Chi!M54</f>
        <v>88209.813716000004</v>
      </c>
    </row>
    <row r="23" spans="1:7" s="16" customFormat="1" ht="16.5" customHeight="1">
      <c r="A23" s="15">
        <v>5</v>
      </c>
      <c r="B23" s="31" t="s">
        <v>35</v>
      </c>
      <c r="C23" s="5">
        <f>[1]Chi!C55</f>
        <v>42757</v>
      </c>
      <c r="D23" s="5">
        <f>[1]Chi!F55</f>
        <v>21329.126493</v>
      </c>
      <c r="E23" s="25">
        <f t="shared" si="0"/>
        <v>49.884525324508267</v>
      </c>
      <c r="F23" s="24">
        <f t="shared" si="1"/>
        <v>85.419759781983345</v>
      </c>
      <c r="G23" s="54">
        <f>[1]Chi!M55</f>
        <v>24969.780467</v>
      </c>
    </row>
    <row r="24" spans="1:7" s="16" customFormat="1" ht="16.5" customHeight="1">
      <c r="A24" s="15">
        <v>6</v>
      </c>
      <c r="B24" s="31" t="s">
        <v>36</v>
      </c>
      <c r="C24" s="5">
        <f>[1]Chi!C56</f>
        <v>38378</v>
      </c>
      <c r="D24" s="5">
        <f>[1]Chi!F56</f>
        <v>38410.577160000001</v>
      </c>
      <c r="E24" s="25">
        <f t="shared" si="0"/>
        <v>100.08488498619002</v>
      </c>
      <c r="F24" s="24">
        <f t="shared" si="1"/>
        <v>80.43788889377106</v>
      </c>
      <c r="G24" s="54">
        <f>[1]Chi!M56</f>
        <v>47751.846409999998</v>
      </c>
    </row>
    <row r="25" spans="1:7" s="16" customFormat="1" ht="16.5" customHeight="1">
      <c r="A25" s="15">
        <v>7</v>
      </c>
      <c r="B25" s="31" t="s">
        <v>37</v>
      </c>
      <c r="C25" s="5">
        <f>[1]Chi!C47</f>
        <v>136670</v>
      </c>
      <c r="D25" s="5">
        <f>[1]Chi!F47</f>
        <v>120224.278838</v>
      </c>
      <c r="E25" s="25">
        <f t="shared" si="0"/>
        <v>87.966838982951629</v>
      </c>
      <c r="F25" s="24">
        <f t="shared" si="1"/>
        <v>126.53696144541351</v>
      </c>
      <c r="G25" s="54">
        <f>[1]Chi!M47</f>
        <v>95011.194724999994</v>
      </c>
    </row>
    <row r="26" spans="1:7" s="16" customFormat="1" ht="16.5" customHeight="1">
      <c r="A26" s="15">
        <v>8</v>
      </c>
      <c r="B26" s="31" t="s">
        <v>38</v>
      </c>
      <c r="C26" s="5">
        <f>[1]Chi!C42</f>
        <v>1793642</v>
      </c>
      <c r="D26" s="5">
        <f>[1]Chi!F42</f>
        <v>1397292.821795</v>
      </c>
      <c r="E26" s="25">
        <f t="shared" si="0"/>
        <v>77.902548100178294</v>
      </c>
      <c r="F26" s="24">
        <f t="shared" si="1"/>
        <v>96.282369463616419</v>
      </c>
      <c r="G26" s="54">
        <f>[1]Chi!M42</f>
        <v>1451244.739384</v>
      </c>
    </row>
    <row r="27" spans="1:7" s="16" customFormat="1" ht="16.5" customHeight="1">
      <c r="A27" s="15">
        <v>9</v>
      </c>
      <c r="B27" s="31" t="s">
        <v>39</v>
      </c>
      <c r="C27" s="5">
        <f>[1]Chi!C58</f>
        <v>1388540</v>
      </c>
      <c r="D27" s="5">
        <f>[1]Chi!F58</f>
        <v>1617009.9074260001</v>
      </c>
      <c r="E27" s="25">
        <f t="shared" si="0"/>
        <v>116.45396657107466</v>
      </c>
      <c r="F27" s="24">
        <f t="shared" si="1"/>
        <v>105.63908900355534</v>
      </c>
      <c r="G27" s="54">
        <f>[1]Chi!M58</f>
        <v>1530692.779234</v>
      </c>
    </row>
    <row r="28" spans="1:7" s="16" customFormat="1" ht="16.5" customHeight="1">
      <c r="A28" s="15">
        <v>10</v>
      </c>
      <c r="B28" s="31" t="s">
        <v>40</v>
      </c>
      <c r="C28" s="5">
        <f>[1]Chi!C57</f>
        <v>539140</v>
      </c>
      <c r="D28" s="5">
        <f>[1]Chi!F57</f>
        <v>585678.79981600004</v>
      </c>
      <c r="E28" s="25">
        <f t="shared" si="0"/>
        <v>108.63204359090403</v>
      </c>
      <c r="F28" s="24">
        <f t="shared" si="1"/>
        <v>92.734229509066111</v>
      </c>
      <c r="G28" s="54">
        <f>[1]Chi!M57</f>
        <v>631567.00920099998</v>
      </c>
    </row>
    <row r="29" spans="1:7" s="16" customFormat="1" ht="16.5" customHeight="1">
      <c r="A29" s="15">
        <v>11</v>
      </c>
      <c r="B29" s="32" t="s">
        <v>41</v>
      </c>
      <c r="C29" s="5">
        <f>[1]Chi!C62</f>
        <v>326504</v>
      </c>
      <c r="D29" s="5">
        <f>[1]Chi!F62</f>
        <v>413384.31818100001</v>
      </c>
      <c r="E29" s="25">
        <f t="shared" si="0"/>
        <v>126.60926609811824</v>
      </c>
      <c r="F29" s="24">
        <f t="shared" si="1"/>
        <v>91.04021753653744</v>
      </c>
      <c r="G29" s="54">
        <f>[1]Chi!M62</f>
        <v>454067.805819</v>
      </c>
    </row>
    <row r="30" spans="1:7" s="16" customFormat="1" ht="16.5" customHeight="1">
      <c r="A30" s="15">
        <v>12</v>
      </c>
      <c r="B30" s="32" t="s">
        <v>42</v>
      </c>
      <c r="C30" s="5">
        <f>[1]Chi!C65</f>
        <v>48511</v>
      </c>
      <c r="D30" s="5">
        <f>[1]Chi!F65</f>
        <v>45183.208078000003</v>
      </c>
      <c r="E30" s="25">
        <f t="shared" si="0"/>
        <v>93.140129203685774</v>
      </c>
      <c r="F30" s="24">
        <f t="shared" si="1"/>
        <v>66.395997463528587</v>
      </c>
      <c r="G30" s="54">
        <f>[1]Chi!M65</f>
        <v>68051.102180999995</v>
      </c>
    </row>
    <row r="31" spans="1:7" s="16" customFormat="1" ht="16.5" customHeight="1">
      <c r="A31" s="13" t="s">
        <v>16</v>
      </c>
      <c r="B31" s="57" t="s">
        <v>6</v>
      </c>
      <c r="C31" s="4">
        <f>[1]Chi!C71</f>
        <v>0</v>
      </c>
      <c r="D31" s="4">
        <f>[1]Chi!F71</f>
        <v>2437.6506370000002</v>
      </c>
      <c r="E31" s="27"/>
      <c r="F31" s="50">
        <f t="shared" si="1"/>
        <v>3.6705341748001685</v>
      </c>
      <c r="G31" s="58">
        <f>[1]Chi!M72</f>
        <v>66411.331999999995</v>
      </c>
    </row>
    <row r="32" spans="1:7" s="14" customFormat="1" ht="34.5" customHeight="1">
      <c r="A32" s="13" t="s">
        <v>18</v>
      </c>
      <c r="B32" s="17" t="s">
        <v>7</v>
      </c>
      <c r="C32" s="59">
        <f>[1]Chi!C66</f>
        <v>2000</v>
      </c>
      <c r="D32" s="59">
        <f>[1]Chi!F66</f>
        <v>2000</v>
      </c>
      <c r="E32" s="60">
        <f>D32/C32*100</f>
        <v>100</v>
      </c>
      <c r="F32" s="61">
        <f t="shared" si="1"/>
        <v>100</v>
      </c>
      <c r="G32" s="58">
        <f>[1]Chi!M66</f>
        <v>2000</v>
      </c>
    </row>
    <row r="33" spans="1:7" s="14" customFormat="1" ht="34.5" customHeight="1">
      <c r="A33" s="13" t="s">
        <v>19</v>
      </c>
      <c r="B33" s="17" t="s">
        <v>8</v>
      </c>
      <c r="C33" s="59">
        <f>[1]Chi!C67</f>
        <v>274623</v>
      </c>
      <c r="D33" s="59">
        <f>[1]Chi!F67</f>
        <v>0</v>
      </c>
      <c r="E33" s="60"/>
      <c r="F33" s="24"/>
      <c r="G33" s="58">
        <f>[1]Chi!M67</f>
        <v>0</v>
      </c>
    </row>
    <row r="34" spans="1:7" s="14" customFormat="1" ht="34.5" customHeight="1">
      <c r="A34" s="13" t="s">
        <v>43</v>
      </c>
      <c r="B34" s="17" t="s">
        <v>44</v>
      </c>
      <c r="C34" s="59">
        <f>[1]Chi!C69</f>
        <v>0</v>
      </c>
      <c r="D34" s="59">
        <f>[1]Chi!F69</f>
        <v>0</v>
      </c>
      <c r="E34" s="60"/>
      <c r="F34" s="24"/>
      <c r="G34" s="58">
        <f>[1]Chi!M69</f>
        <v>0</v>
      </c>
    </row>
    <row r="35" spans="1:7" s="1" customFormat="1" ht="46.8">
      <c r="A35" s="13" t="s">
        <v>2</v>
      </c>
      <c r="B35" s="62" t="s">
        <v>45</v>
      </c>
      <c r="C35" s="29">
        <f>C36+C37+C38</f>
        <v>2597007</v>
      </c>
      <c r="D35" s="29">
        <f>D36+D37+D38</f>
        <v>2404157.693469</v>
      </c>
      <c r="E35" s="60">
        <f>D35/C35*100</f>
        <v>92.574170707626124</v>
      </c>
      <c r="F35" s="30">
        <f>D35/G35*100</f>
        <v>153.35182778815351</v>
      </c>
      <c r="G35" s="46">
        <f>[1]Chi!M78</f>
        <v>1567739.8359999999</v>
      </c>
    </row>
    <row r="36" spans="1:7" s="1" customFormat="1" ht="20.25" customHeight="1">
      <c r="A36" s="23">
        <v>1</v>
      </c>
      <c r="B36" s="63" t="s">
        <v>46</v>
      </c>
      <c r="C36" s="39">
        <f>[1]Chi!C79</f>
        <v>132171</v>
      </c>
      <c r="D36" s="39">
        <f>[1]Chi!G79</f>
        <v>124626.154046</v>
      </c>
      <c r="E36" s="25"/>
      <c r="F36" s="24"/>
      <c r="G36" s="64"/>
    </row>
    <row r="37" spans="1:7" s="1" customFormat="1" ht="20.25" customHeight="1">
      <c r="A37" s="23">
        <v>2</v>
      </c>
      <c r="B37" s="63" t="s">
        <v>47</v>
      </c>
      <c r="C37" s="39">
        <f>[1]Chi!C82</f>
        <v>2285800</v>
      </c>
      <c r="D37" s="39">
        <f>[1]Chi!F82</f>
        <v>2216197.5394230001</v>
      </c>
      <c r="E37" s="25">
        <f>D37/C37*100</f>
        <v>96.955006537011116</v>
      </c>
      <c r="F37" s="65"/>
      <c r="G37" s="64">
        <f>[1]Chi!M82</f>
        <v>0</v>
      </c>
    </row>
    <row r="38" spans="1:7" s="1" customFormat="1" ht="20.25" customHeight="1">
      <c r="A38" s="23">
        <v>3</v>
      </c>
      <c r="B38" s="63" t="s">
        <v>48</v>
      </c>
      <c r="C38" s="39">
        <f>[1]Chi!C83</f>
        <v>179036</v>
      </c>
      <c r="D38" s="39">
        <f>[1]Chi!F83</f>
        <v>63334</v>
      </c>
      <c r="E38" s="25">
        <f>D38/C38*100</f>
        <v>35.375008378203262</v>
      </c>
      <c r="F38" s="24"/>
      <c r="G38" s="64">
        <f>[1]Chi!M83</f>
        <v>0</v>
      </c>
    </row>
    <row r="39" spans="1:7" s="14" customFormat="1" ht="34.5" customHeight="1">
      <c r="A39" s="13" t="s">
        <v>9</v>
      </c>
      <c r="B39" s="34" t="s">
        <v>17</v>
      </c>
      <c r="C39" s="59"/>
      <c r="D39" s="59">
        <f>[1]Chi!F72</f>
        <v>40316.960705999998</v>
      </c>
      <c r="E39" s="60"/>
      <c r="F39" s="24"/>
      <c r="G39" s="58"/>
    </row>
    <row r="40" spans="1:7" s="1" customFormat="1" ht="20.25" customHeight="1">
      <c r="A40" s="33" t="s">
        <v>10</v>
      </c>
      <c r="B40" s="35" t="s">
        <v>49</v>
      </c>
      <c r="C40" s="39"/>
      <c r="D40" s="29">
        <f>[1]Chi!F73+[1]Chi!F77</f>
        <v>977584.21122800047</v>
      </c>
      <c r="E40" s="60"/>
      <c r="F40" s="24"/>
      <c r="G40" s="64"/>
    </row>
    <row r="41" spans="1:7" ht="31.8" thickBot="1">
      <c r="A41" s="42" t="s">
        <v>50</v>
      </c>
      <c r="B41" s="66" t="s">
        <v>51</v>
      </c>
      <c r="C41" s="36">
        <f>[1]Chi!C93</f>
        <v>31500</v>
      </c>
      <c r="D41" s="36">
        <f>[1]Chi!G93</f>
        <v>19304.954600000001</v>
      </c>
      <c r="E41" s="37"/>
      <c r="F41" s="38"/>
    </row>
  </sheetData>
  <mergeCells count="7">
    <mergeCell ref="A4:F4"/>
    <mergeCell ref="A5:F5"/>
    <mergeCell ref="A8:A9"/>
    <mergeCell ref="B8:B9"/>
    <mergeCell ref="C8:C9"/>
    <mergeCell ref="D8:D9"/>
    <mergeCell ref="E8:F8"/>
  </mergeCells>
  <pageMargins left="0.70866141732283472" right="0.70866141732283472" top="0.74803149606299213" bottom="0.74803149606299213" header="0.31496062992125984" footer="0.31496062992125984"/>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35F69A1-DFB1-49A6-BCA5-D4062F3EC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Mau 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nghiabh</cp:lastModifiedBy>
  <cp:lastPrinted>2024-01-18T02:17:32Z</cp:lastPrinted>
  <dcterms:created xsi:type="dcterms:W3CDTF">2018-08-22T07:49:45Z</dcterms:created>
  <dcterms:modified xsi:type="dcterms:W3CDTF">2024-01-24T08:27:13Z</dcterms:modified>
</cp:coreProperties>
</file>